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80" yWindow="330" windowWidth="18255" windowHeight="8760" tabRatio="737"/>
  </bookViews>
  <sheets>
    <sheet name="Title Page" sheetId="11" r:id="rId1"/>
    <sheet name="Oracle Copyright" sheetId="12" r:id="rId2"/>
    <sheet name="Purpose" sheetId="13" r:id="rId3"/>
    <sheet name="Review History" sheetId="9" state="hidden" r:id="rId4"/>
    <sheet name="Instructions" sheetId="14" r:id="rId5"/>
    <sheet name="VM Placement" sheetId="4" r:id="rId6"/>
    <sheet name="VM Formatting" sheetId="7" state="hidden" r:id="rId7"/>
    <sheet name="Affinity Rules" sheetId="15" r:id="rId8"/>
  </sheets>
  <definedNames>
    <definedName name="host">'VM Placement'!$R$5</definedName>
    <definedName name="Pack.DAMP.Perf">'VM Placement'!$D$128</definedName>
    <definedName name="Pack.DAMP.VM.Input">'VM Placement'!$C$24</definedName>
    <definedName name="Pack.DP.VM.Input">'VM Placement'!$C$31</definedName>
    <definedName name="Pack.DPSOAM.VM.Input">'VM Placement'!$C$22</definedName>
    <definedName name="Pack.FABR">'VM Placement'!$E$12</definedName>
    <definedName name="Pack.HW.Type">'VM Placement'!$B$5</definedName>
    <definedName name="Pack.HW.Type.List">'VM Placement'!$C$115:$C$120</definedName>
    <definedName name="Pack.IDIH.App.VM.Input">'VM Placement'!$C$26</definedName>
    <definedName name="Pack.IDIH.Db.VM.Input">'VM Placement'!$C$28</definedName>
    <definedName name="Pack.IDIH.Med.VM.Input">'VM Placement'!$C$27</definedName>
    <definedName name="Pack.IPFE.VM.Input">'VM Placement'!$C$23</definedName>
    <definedName name="Pack.Loading">'VM Placement'!$F$8</definedName>
    <definedName name="Pack.MPS.After.Load">'VM Placement'!$G$8</definedName>
    <definedName name="Pack.MPS.Total">'VM Placement'!$E$8</definedName>
    <definedName name="Pack.NOAM">'VM Placement'!$E$7</definedName>
    <definedName name="Pack.NOAM.VM.Input">'VM Placement'!$C$19</definedName>
    <definedName name="Pack.PDRA.OCS">'VM Placement'!$E$10</definedName>
    <definedName name="Pack.PDRA.OCS.Redundancy">'VM Placement'!$E$11</definedName>
    <definedName name="Pack.PMAC.VM.Input">'VM Placement'!$C$18</definedName>
    <definedName name="Pack.Production.Lab">'VM Placement'!$E$6</definedName>
    <definedName name="Pack.SBRb.VM.Input">'VM Placement'!$C$30</definedName>
    <definedName name="Pack.SBRs.VM.Input">'VM Placement'!$C$29</definedName>
    <definedName name="Pack.SDS.Query.Srvr.VM.Input">'VM Placement'!$C$32</definedName>
    <definedName name="Pack.SDSNOAM.VM.Input">'VM Placement'!$C$20</definedName>
    <definedName name="Pack.Server.VM.Data.Chart">'VM Placement'!$E$18:$X$32</definedName>
    <definedName name="Pack.SOAM.VM.Input">'VM Placement'!$C$21</definedName>
    <definedName name="Pack.Srvr.Count">'VM Placement'!$M$5</definedName>
    <definedName name="Pack.SS7.MPS">'VM Placement'!$E$9</definedName>
    <definedName name="Pack.SS7.MPS.After.Load">'VM Placement'!$G$9</definedName>
    <definedName name="Pack.SS7MP.Perf">'VM Placement'!$D$129</definedName>
    <definedName name="Pack.SS7MP.VM.Input">'VM Placement'!$C$25</definedName>
    <definedName name="Pack.VM.Inputs.Column">'VM Placement'!$C$18:$C$32</definedName>
    <definedName name="Pack.VM.Thresh.Core.Exceed">'VM Placement'!$D$137</definedName>
    <definedName name="Pack.VM.Thresh.Disk.Exceed">'VM Placement'!$D$139</definedName>
    <definedName name="Pack.VM.Thresh.MaxCap">'VM Placement'!$D$140</definedName>
    <definedName name="Pack.VM.Thresh.Mem.Exceed">'VM Placement'!$D$138</definedName>
    <definedName name="pmac">'VM Placement'!$R$6</definedName>
    <definedName name="_xlnm.Print_Area" localSheetId="7">'Affinity Rules'!$A$1:$Q$20</definedName>
    <definedName name="_xlnm.Print_Area" localSheetId="4">Instructions!$A$1:$D$84</definedName>
    <definedName name="_xlnm.Print_Area" localSheetId="3">'Review History'!$A$1:$D$29</definedName>
    <definedName name="_xlnm.Print_Area" localSheetId="0">'Title Page'!$A$1:$H$31</definedName>
    <definedName name="_xlnm.Print_Area" localSheetId="5">'VM Placement'!$B$2:$AH$52</definedName>
    <definedName name="VDSR.Total.Cores">'VM Placement'!$C$5</definedName>
    <definedName name="VDSR.Total.HD">'VM Placement'!$F$5</definedName>
    <definedName name="VDSR.Total.Mem">'VM Placement'!$D$5</definedName>
  </definedNames>
  <calcPr calcId="145621" concurrentCalc="0"/>
</workbook>
</file>

<file path=xl/calcChain.xml><?xml version="1.0" encoding="utf-8"?>
<calcChain xmlns="http://schemas.openxmlformats.org/spreadsheetml/2006/main">
  <c r="B42" i="4" l="1"/>
  <c r="AZ44" i="4"/>
  <c r="AY44" i="4"/>
  <c r="AX44" i="4"/>
  <c r="AW44" i="4"/>
  <c r="AV44" i="4"/>
  <c r="AU44" i="4"/>
  <c r="AT44" i="4"/>
  <c r="AS44" i="4"/>
  <c r="AR44" i="4"/>
  <c r="AQ44" i="4"/>
  <c r="AP44" i="4"/>
  <c r="R92" i="4"/>
  <c r="R93" i="4"/>
  <c r="R94" i="4"/>
  <c r="R95" i="4"/>
  <c r="R96" i="4"/>
  <c r="R97" i="4"/>
  <c r="R98" i="4"/>
  <c r="R99" i="4"/>
  <c r="R100" i="4"/>
  <c r="R101" i="4"/>
  <c r="R102" i="4"/>
  <c r="R103" i="4"/>
  <c r="R104" i="4"/>
  <c r="R105" i="4"/>
  <c r="R106" i="4"/>
  <c r="R107" i="4"/>
  <c r="R108" i="4"/>
  <c r="AZ43" i="4"/>
  <c r="R109" i="4"/>
  <c r="AY43" i="4"/>
  <c r="AX43" i="4"/>
  <c r="AW43" i="4"/>
  <c r="AV43" i="4"/>
  <c r="AU43" i="4"/>
  <c r="AT43" i="4"/>
  <c r="AS43" i="4"/>
  <c r="AR43" i="4"/>
  <c r="AQ43" i="4"/>
  <c r="AP43" i="4"/>
  <c r="E48" i="4"/>
  <c r="B41" i="4"/>
  <c r="E17" i="4"/>
  <c r="K92" i="4"/>
  <c r="K94" i="4"/>
  <c r="K95" i="4"/>
  <c r="K96" i="4"/>
  <c r="K97" i="4"/>
  <c r="K98" i="4"/>
  <c r="K99" i="4"/>
  <c r="K100" i="4"/>
  <c r="K101" i="4"/>
  <c r="K93" i="4"/>
  <c r="K102" i="4"/>
  <c r="K103" i="4"/>
  <c r="K104" i="4"/>
  <c r="K105" i="4"/>
  <c r="K106" i="4"/>
  <c r="K107" i="4"/>
  <c r="K108" i="4"/>
  <c r="C5" i="4"/>
  <c r="K109" i="4"/>
  <c r="L92" i="4"/>
  <c r="L93" i="4"/>
  <c r="L94" i="4"/>
  <c r="L95" i="4"/>
  <c r="L96" i="4"/>
  <c r="L97" i="4"/>
  <c r="L98" i="4"/>
  <c r="L99" i="4"/>
  <c r="L100" i="4"/>
  <c r="L101" i="4"/>
  <c r="L102" i="4"/>
  <c r="L103" i="4"/>
  <c r="L104" i="4"/>
  <c r="L105" i="4"/>
  <c r="L106" i="4"/>
  <c r="L107" i="4"/>
  <c r="L108" i="4"/>
  <c r="L109" i="4"/>
  <c r="M92" i="4"/>
  <c r="M93" i="4"/>
  <c r="M94" i="4"/>
  <c r="M95" i="4"/>
  <c r="M96" i="4"/>
  <c r="M97" i="4"/>
  <c r="M98" i="4"/>
  <c r="M99" i="4"/>
  <c r="M100" i="4"/>
  <c r="M101" i="4"/>
  <c r="M102" i="4"/>
  <c r="M103" i="4"/>
  <c r="M104" i="4"/>
  <c r="M105" i="4"/>
  <c r="M106" i="4"/>
  <c r="M107" i="4"/>
  <c r="M108" i="4"/>
  <c r="M109" i="4"/>
  <c r="N92" i="4"/>
  <c r="N93" i="4"/>
  <c r="N94" i="4"/>
  <c r="N95" i="4"/>
  <c r="N96" i="4"/>
  <c r="N97" i="4"/>
  <c r="N98" i="4"/>
  <c r="N99" i="4"/>
  <c r="N100" i="4"/>
  <c r="N101" i="4"/>
  <c r="N102" i="4"/>
  <c r="N103" i="4"/>
  <c r="N104" i="4"/>
  <c r="N105" i="4"/>
  <c r="N106" i="4"/>
  <c r="N107" i="4"/>
  <c r="N108" i="4"/>
  <c r="N109" i="4"/>
  <c r="O92" i="4"/>
  <c r="O93" i="4"/>
  <c r="O94" i="4"/>
  <c r="O95" i="4"/>
  <c r="O96" i="4"/>
  <c r="O97" i="4"/>
  <c r="O98" i="4"/>
  <c r="O99" i="4"/>
  <c r="O100" i="4"/>
  <c r="O101" i="4"/>
  <c r="O102" i="4"/>
  <c r="O103" i="4"/>
  <c r="O104" i="4"/>
  <c r="O105" i="4"/>
  <c r="O106" i="4"/>
  <c r="O107" i="4"/>
  <c r="O108" i="4"/>
  <c r="O109" i="4"/>
  <c r="P92" i="4"/>
  <c r="P93" i="4"/>
  <c r="P94" i="4"/>
  <c r="P95" i="4"/>
  <c r="P96" i="4"/>
  <c r="P97" i="4"/>
  <c r="P98" i="4"/>
  <c r="P99" i="4"/>
  <c r="P100" i="4"/>
  <c r="P101" i="4"/>
  <c r="P102" i="4"/>
  <c r="P103" i="4"/>
  <c r="P104" i="4"/>
  <c r="P105" i="4"/>
  <c r="P106" i="4"/>
  <c r="P107" i="4"/>
  <c r="P108" i="4"/>
  <c r="P109" i="4"/>
  <c r="Q92" i="4"/>
  <c r="Q93" i="4"/>
  <c r="Q94" i="4"/>
  <c r="Q95" i="4"/>
  <c r="Q96" i="4"/>
  <c r="Q97" i="4"/>
  <c r="Q98" i="4"/>
  <c r="Q99" i="4"/>
  <c r="Q100" i="4"/>
  <c r="Q101" i="4"/>
  <c r="Q102" i="4"/>
  <c r="Q103" i="4"/>
  <c r="Q104" i="4"/>
  <c r="Q105" i="4"/>
  <c r="Q106" i="4"/>
  <c r="Q107" i="4"/>
  <c r="Q108" i="4"/>
  <c r="Q109" i="4"/>
  <c r="S92" i="4"/>
  <c r="S93" i="4"/>
  <c r="S94" i="4"/>
  <c r="S95" i="4"/>
  <c r="S96" i="4"/>
  <c r="S97" i="4"/>
  <c r="S98" i="4"/>
  <c r="S99" i="4"/>
  <c r="S100" i="4"/>
  <c r="S101" i="4"/>
  <c r="S102" i="4"/>
  <c r="S103" i="4"/>
  <c r="S104" i="4"/>
  <c r="S105" i="4"/>
  <c r="S106" i="4"/>
  <c r="S107" i="4"/>
  <c r="S108" i="4"/>
  <c r="S109" i="4"/>
  <c r="T92" i="4"/>
  <c r="T93" i="4"/>
  <c r="T94" i="4"/>
  <c r="T95" i="4"/>
  <c r="T96" i="4"/>
  <c r="T97" i="4"/>
  <c r="T98" i="4"/>
  <c r="T99" i="4"/>
  <c r="T100" i="4"/>
  <c r="T101" i="4"/>
  <c r="T102" i="4"/>
  <c r="T103" i="4"/>
  <c r="T104" i="4"/>
  <c r="T105" i="4"/>
  <c r="T106" i="4"/>
  <c r="T107" i="4"/>
  <c r="T108" i="4"/>
  <c r="T109" i="4"/>
  <c r="U92" i="4"/>
  <c r="U93" i="4"/>
  <c r="U94" i="4"/>
  <c r="U95" i="4"/>
  <c r="U96" i="4"/>
  <c r="U97" i="4"/>
  <c r="U98" i="4"/>
  <c r="U99" i="4"/>
  <c r="U100" i="4"/>
  <c r="U101" i="4"/>
  <c r="U102" i="4"/>
  <c r="U103" i="4"/>
  <c r="U104" i="4"/>
  <c r="U105" i="4"/>
  <c r="U106" i="4"/>
  <c r="U107" i="4"/>
  <c r="U108" i="4"/>
  <c r="U109" i="4"/>
  <c r="V92" i="4"/>
  <c r="V93" i="4"/>
  <c r="V94" i="4"/>
  <c r="V95" i="4"/>
  <c r="V96" i="4"/>
  <c r="V97" i="4"/>
  <c r="V98" i="4"/>
  <c r="V99" i="4"/>
  <c r="V100" i="4"/>
  <c r="V101" i="4"/>
  <c r="V102" i="4"/>
  <c r="V103" i="4"/>
  <c r="V104" i="4"/>
  <c r="V105" i="4"/>
  <c r="V106" i="4"/>
  <c r="V107" i="4"/>
  <c r="V108" i="4"/>
  <c r="V109" i="4"/>
  <c r="W92" i="4"/>
  <c r="W93" i="4"/>
  <c r="W94" i="4"/>
  <c r="W95" i="4"/>
  <c r="W96" i="4"/>
  <c r="W97" i="4"/>
  <c r="W98" i="4"/>
  <c r="W99" i="4"/>
  <c r="W100" i="4"/>
  <c r="W101" i="4"/>
  <c r="W102" i="4"/>
  <c r="W103" i="4"/>
  <c r="W104" i="4"/>
  <c r="W105" i="4"/>
  <c r="W106" i="4"/>
  <c r="W107" i="4"/>
  <c r="W108" i="4"/>
  <c r="W109" i="4"/>
  <c r="X92" i="4"/>
  <c r="X93" i="4"/>
  <c r="X94" i="4"/>
  <c r="X95" i="4"/>
  <c r="X96" i="4"/>
  <c r="X97" i="4"/>
  <c r="X98" i="4"/>
  <c r="X99" i="4"/>
  <c r="X100" i="4"/>
  <c r="X101" i="4"/>
  <c r="X102" i="4"/>
  <c r="X103" i="4"/>
  <c r="X104" i="4"/>
  <c r="X105" i="4"/>
  <c r="X106" i="4"/>
  <c r="X107" i="4"/>
  <c r="X108" i="4"/>
  <c r="X109" i="4"/>
  <c r="Y92" i="4"/>
  <c r="Y93" i="4"/>
  <c r="Y94" i="4"/>
  <c r="Y95" i="4"/>
  <c r="Y96" i="4"/>
  <c r="Y97" i="4"/>
  <c r="Y98" i="4"/>
  <c r="Y99" i="4"/>
  <c r="Y100" i="4"/>
  <c r="Y101" i="4"/>
  <c r="Y102" i="4"/>
  <c r="Y103" i="4"/>
  <c r="Y104" i="4"/>
  <c r="Y105" i="4"/>
  <c r="Y106" i="4"/>
  <c r="Y107" i="4"/>
  <c r="Y108" i="4"/>
  <c r="Y109" i="4"/>
  <c r="Z92" i="4"/>
  <c r="Z93" i="4"/>
  <c r="Z94" i="4"/>
  <c r="Z95" i="4"/>
  <c r="Z96" i="4"/>
  <c r="Z97" i="4"/>
  <c r="Z98" i="4"/>
  <c r="Z99" i="4"/>
  <c r="Z100" i="4"/>
  <c r="Z101" i="4"/>
  <c r="Z102" i="4"/>
  <c r="Z103" i="4"/>
  <c r="Z104" i="4"/>
  <c r="Z105" i="4"/>
  <c r="Z106" i="4"/>
  <c r="Z107" i="4"/>
  <c r="Z108" i="4"/>
  <c r="Z109" i="4"/>
  <c r="AA92" i="4"/>
  <c r="AA93" i="4"/>
  <c r="AA94" i="4"/>
  <c r="AA95" i="4"/>
  <c r="AA96" i="4"/>
  <c r="AA97" i="4"/>
  <c r="AA98" i="4"/>
  <c r="AA99" i="4"/>
  <c r="AA100" i="4"/>
  <c r="AA101" i="4"/>
  <c r="AA102" i="4"/>
  <c r="AA103" i="4"/>
  <c r="AA104" i="4"/>
  <c r="AA105" i="4"/>
  <c r="AA106" i="4"/>
  <c r="AA107" i="4"/>
  <c r="AA108" i="4"/>
  <c r="AA109" i="4"/>
  <c r="AB92" i="4"/>
  <c r="AB93" i="4"/>
  <c r="AB94" i="4"/>
  <c r="AB95" i="4"/>
  <c r="AB96" i="4"/>
  <c r="AB97" i="4"/>
  <c r="AB98" i="4"/>
  <c r="AB99" i="4"/>
  <c r="AB100" i="4"/>
  <c r="AB101" i="4"/>
  <c r="AB102" i="4"/>
  <c r="AB103" i="4"/>
  <c r="AB104" i="4"/>
  <c r="AB105" i="4"/>
  <c r="AB106" i="4"/>
  <c r="AB107" i="4"/>
  <c r="AB108" i="4"/>
  <c r="AB109" i="4"/>
  <c r="AC92" i="4"/>
  <c r="AC93" i="4"/>
  <c r="AC94" i="4"/>
  <c r="AC95" i="4"/>
  <c r="AC96" i="4"/>
  <c r="AC97" i="4"/>
  <c r="AC98" i="4"/>
  <c r="AC99" i="4"/>
  <c r="AC100" i="4"/>
  <c r="AC101" i="4"/>
  <c r="AC102" i="4"/>
  <c r="AC103" i="4"/>
  <c r="AC104" i="4"/>
  <c r="AC105" i="4"/>
  <c r="AC106" i="4"/>
  <c r="AC107" i="4"/>
  <c r="AC108" i="4"/>
  <c r="AC109" i="4"/>
  <c r="AD92" i="4"/>
  <c r="AD93" i="4"/>
  <c r="AD94" i="4"/>
  <c r="AD95" i="4"/>
  <c r="AD96" i="4"/>
  <c r="AD97" i="4"/>
  <c r="AD98" i="4"/>
  <c r="AD99" i="4"/>
  <c r="AD100" i="4"/>
  <c r="AD101" i="4"/>
  <c r="AD102" i="4"/>
  <c r="AD103" i="4"/>
  <c r="AD104" i="4"/>
  <c r="AD105" i="4"/>
  <c r="AD106" i="4"/>
  <c r="AD107" i="4"/>
  <c r="AD108" i="4"/>
  <c r="AD109" i="4"/>
  <c r="I109" i="4"/>
  <c r="K113" i="4"/>
  <c r="K115" i="4"/>
  <c r="K116" i="4"/>
  <c r="K117" i="4"/>
  <c r="K118" i="4"/>
  <c r="K119" i="4"/>
  <c r="K120" i="4"/>
  <c r="K121" i="4"/>
  <c r="K122" i="4"/>
  <c r="K114" i="4"/>
  <c r="K123" i="4"/>
  <c r="K124" i="4"/>
  <c r="K125" i="4"/>
  <c r="K126" i="4"/>
  <c r="K127" i="4"/>
  <c r="K128" i="4"/>
  <c r="K129" i="4"/>
  <c r="D5" i="4"/>
  <c r="K130" i="4"/>
  <c r="L113" i="4"/>
  <c r="L114" i="4"/>
  <c r="L115" i="4"/>
  <c r="L116" i="4"/>
  <c r="L117" i="4"/>
  <c r="L118" i="4"/>
  <c r="L119" i="4"/>
  <c r="L120" i="4"/>
  <c r="L121" i="4"/>
  <c r="L122" i="4"/>
  <c r="L123" i="4"/>
  <c r="L124" i="4"/>
  <c r="L125" i="4"/>
  <c r="L126" i="4"/>
  <c r="L127" i="4"/>
  <c r="L128" i="4"/>
  <c r="L129" i="4"/>
  <c r="L130" i="4"/>
  <c r="M113" i="4"/>
  <c r="M114" i="4"/>
  <c r="M115" i="4"/>
  <c r="M116" i="4"/>
  <c r="M117" i="4"/>
  <c r="M118" i="4"/>
  <c r="M119" i="4"/>
  <c r="M120" i="4"/>
  <c r="M121" i="4"/>
  <c r="M122" i="4"/>
  <c r="M123" i="4"/>
  <c r="M124" i="4"/>
  <c r="M125" i="4"/>
  <c r="M126" i="4"/>
  <c r="M127" i="4"/>
  <c r="M128" i="4"/>
  <c r="M129" i="4"/>
  <c r="M130" i="4"/>
  <c r="N113" i="4"/>
  <c r="N114" i="4"/>
  <c r="N115" i="4"/>
  <c r="N116" i="4"/>
  <c r="N117" i="4"/>
  <c r="N118" i="4"/>
  <c r="N119" i="4"/>
  <c r="N120" i="4"/>
  <c r="N121" i="4"/>
  <c r="N122" i="4"/>
  <c r="N123" i="4"/>
  <c r="N124" i="4"/>
  <c r="N125" i="4"/>
  <c r="N126" i="4"/>
  <c r="N127" i="4"/>
  <c r="N128" i="4"/>
  <c r="N129" i="4"/>
  <c r="N130" i="4"/>
  <c r="O113" i="4"/>
  <c r="O114" i="4"/>
  <c r="O115" i="4"/>
  <c r="O116" i="4"/>
  <c r="O117" i="4"/>
  <c r="O118" i="4"/>
  <c r="O119" i="4"/>
  <c r="O120" i="4"/>
  <c r="O121" i="4"/>
  <c r="O122" i="4"/>
  <c r="O123" i="4"/>
  <c r="O124" i="4"/>
  <c r="O125" i="4"/>
  <c r="O126" i="4"/>
  <c r="O127" i="4"/>
  <c r="O128" i="4"/>
  <c r="O129" i="4"/>
  <c r="O130" i="4"/>
  <c r="P113" i="4"/>
  <c r="P114" i="4"/>
  <c r="P115" i="4"/>
  <c r="P116" i="4"/>
  <c r="P117" i="4"/>
  <c r="P118" i="4"/>
  <c r="P119" i="4"/>
  <c r="P120" i="4"/>
  <c r="P121" i="4"/>
  <c r="P122" i="4"/>
  <c r="P123" i="4"/>
  <c r="P124" i="4"/>
  <c r="P125" i="4"/>
  <c r="P126" i="4"/>
  <c r="P127" i="4"/>
  <c r="P128" i="4"/>
  <c r="P129" i="4"/>
  <c r="P130" i="4"/>
  <c r="Q113" i="4"/>
  <c r="Q114" i="4"/>
  <c r="Q115" i="4"/>
  <c r="Q116" i="4"/>
  <c r="Q117" i="4"/>
  <c r="Q118" i="4"/>
  <c r="Q119" i="4"/>
  <c r="Q120" i="4"/>
  <c r="Q121" i="4"/>
  <c r="Q122" i="4"/>
  <c r="Q123" i="4"/>
  <c r="Q124" i="4"/>
  <c r="Q125" i="4"/>
  <c r="Q126" i="4"/>
  <c r="Q127" i="4"/>
  <c r="Q128" i="4"/>
  <c r="Q129" i="4"/>
  <c r="Q130" i="4"/>
  <c r="R113" i="4"/>
  <c r="R114" i="4"/>
  <c r="R115" i="4"/>
  <c r="R116" i="4"/>
  <c r="R117" i="4"/>
  <c r="R118" i="4"/>
  <c r="R119" i="4"/>
  <c r="R120" i="4"/>
  <c r="R121" i="4"/>
  <c r="R122" i="4"/>
  <c r="R123" i="4"/>
  <c r="R124" i="4"/>
  <c r="R125" i="4"/>
  <c r="R126" i="4"/>
  <c r="R127" i="4"/>
  <c r="R128" i="4"/>
  <c r="R129" i="4"/>
  <c r="R130" i="4"/>
  <c r="S113" i="4"/>
  <c r="S114" i="4"/>
  <c r="S115" i="4"/>
  <c r="S116" i="4"/>
  <c r="S117" i="4"/>
  <c r="S118" i="4"/>
  <c r="S119" i="4"/>
  <c r="S120" i="4"/>
  <c r="S121" i="4"/>
  <c r="S122" i="4"/>
  <c r="S123" i="4"/>
  <c r="S124" i="4"/>
  <c r="S125" i="4"/>
  <c r="S126" i="4"/>
  <c r="S127" i="4"/>
  <c r="S128" i="4"/>
  <c r="S129" i="4"/>
  <c r="S130" i="4"/>
  <c r="T113" i="4"/>
  <c r="T114" i="4"/>
  <c r="T115" i="4"/>
  <c r="T116" i="4"/>
  <c r="T117" i="4"/>
  <c r="T118" i="4"/>
  <c r="T119" i="4"/>
  <c r="T120" i="4"/>
  <c r="T121" i="4"/>
  <c r="T122" i="4"/>
  <c r="T123" i="4"/>
  <c r="T124" i="4"/>
  <c r="T125" i="4"/>
  <c r="T126" i="4"/>
  <c r="T127" i="4"/>
  <c r="T128" i="4"/>
  <c r="T129" i="4"/>
  <c r="T130" i="4"/>
  <c r="U113" i="4"/>
  <c r="U114" i="4"/>
  <c r="U115" i="4"/>
  <c r="U116" i="4"/>
  <c r="U117" i="4"/>
  <c r="U118" i="4"/>
  <c r="U119" i="4"/>
  <c r="U120" i="4"/>
  <c r="U121" i="4"/>
  <c r="U122" i="4"/>
  <c r="U123" i="4"/>
  <c r="U124" i="4"/>
  <c r="U125" i="4"/>
  <c r="U126" i="4"/>
  <c r="U127" i="4"/>
  <c r="U128" i="4"/>
  <c r="U129" i="4"/>
  <c r="U130" i="4"/>
  <c r="V113" i="4"/>
  <c r="V114" i="4"/>
  <c r="V115" i="4"/>
  <c r="V116" i="4"/>
  <c r="V117" i="4"/>
  <c r="V118" i="4"/>
  <c r="V119" i="4"/>
  <c r="V120" i="4"/>
  <c r="V121" i="4"/>
  <c r="V122" i="4"/>
  <c r="V123" i="4"/>
  <c r="V124" i="4"/>
  <c r="V125" i="4"/>
  <c r="V126" i="4"/>
  <c r="V127" i="4"/>
  <c r="V128" i="4"/>
  <c r="V129" i="4"/>
  <c r="V130" i="4"/>
  <c r="W113" i="4"/>
  <c r="W114" i="4"/>
  <c r="W115" i="4"/>
  <c r="W116" i="4"/>
  <c r="W117" i="4"/>
  <c r="W118" i="4"/>
  <c r="W119" i="4"/>
  <c r="W120" i="4"/>
  <c r="W121" i="4"/>
  <c r="W122" i="4"/>
  <c r="W123" i="4"/>
  <c r="W124" i="4"/>
  <c r="W125" i="4"/>
  <c r="W126" i="4"/>
  <c r="W127" i="4"/>
  <c r="W128" i="4"/>
  <c r="W129" i="4"/>
  <c r="W130" i="4"/>
  <c r="X113" i="4"/>
  <c r="X114" i="4"/>
  <c r="X115" i="4"/>
  <c r="X116" i="4"/>
  <c r="X117" i="4"/>
  <c r="X118" i="4"/>
  <c r="X119" i="4"/>
  <c r="X120" i="4"/>
  <c r="X121" i="4"/>
  <c r="X122" i="4"/>
  <c r="X123" i="4"/>
  <c r="X124" i="4"/>
  <c r="X125" i="4"/>
  <c r="X126" i="4"/>
  <c r="X127" i="4"/>
  <c r="X128" i="4"/>
  <c r="X129" i="4"/>
  <c r="X130" i="4"/>
  <c r="Y113" i="4"/>
  <c r="Y114" i="4"/>
  <c r="Y115" i="4"/>
  <c r="Y116" i="4"/>
  <c r="Y117" i="4"/>
  <c r="Y118" i="4"/>
  <c r="Y119" i="4"/>
  <c r="Y120" i="4"/>
  <c r="Y121" i="4"/>
  <c r="Y122" i="4"/>
  <c r="Y123" i="4"/>
  <c r="Y124" i="4"/>
  <c r="Y125" i="4"/>
  <c r="Y126" i="4"/>
  <c r="Y127" i="4"/>
  <c r="Y128" i="4"/>
  <c r="Y129" i="4"/>
  <c r="Y130" i="4"/>
  <c r="Z113" i="4"/>
  <c r="Z114" i="4"/>
  <c r="Z115" i="4"/>
  <c r="Z116" i="4"/>
  <c r="Z117" i="4"/>
  <c r="Z118" i="4"/>
  <c r="Z119" i="4"/>
  <c r="Z120" i="4"/>
  <c r="Z121" i="4"/>
  <c r="Z122" i="4"/>
  <c r="Z123" i="4"/>
  <c r="Z124" i="4"/>
  <c r="Z125" i="4"/>
  <c r="Z126" i="4"/>
  <c r="Z127" i="4"/>
  <c r="Z128" i="4"/>
  <c r="Z129" i="4"/>
  <c r="Z130" i="4"/>
  <c r="AA113" i="4"/>
  <c r="AA114" i="4"/>
  <c r="AA115" i="4"/>
  <c r="AA116" i="4"/>
  <c r="AA117" i="4"/>
  <c r="AA118" i="4"/>
  <c r="AA119" i="4"/>
  <c r="AA120" i="4"/>
  <c r="AA121" i="4"/>
  <c r="AA122" i="4"/>
  <c r="AA123" i="4"/>
  <c r="AA124" i="4"/>
  <c r="AA125" i="4"/>
  <c r="AA126" i="4"/>
  <c r="AA127" i="4"/>
  <c r="AA128" i="4"/>
  <c r="AA129" i="4"/>
  <c r="AA130" i="4"/>
  <c r="AB113" i="4"/>
  <c r="AB114" i="4"/>
  <c r="AB115" i="4"/>
  <c r="AB116" i="4"/>
  <c r="AB117" i="4"/>
  <c r="AB118" i="4"/>
  <c r="AB119" i="4"/>
  <c r="AB120" i="4"/>
  <c r="AB121" i="4"/>
  <c r="AB122" i="4"/>
  <c r="AB123" i="4"/>
  <c r="AB124" i="4"/>
  <c r="AB125" i="4"/>
  <c r="AB126" i="4"/>
  <c r="AB127" i="4"/>
  <c r="AB128" i="4"/>
  <c r="AB129" i="4"/>
  <c r="AB130" i="4"/>
  <c r="AC113" i="4"/>
  <c r="AC114" i="4"/>
  <c r="AC115" i="4"/>
  <c r="AC116" i="4"/>
  <c r="AC117" i="4"/>
  <c r="AC118" i="4"/>
  <c r="AC119" i="4"/>
  <c r="AC120" i="4"/>
  <c r="AC121" i="4"/>
  <c r="AC122" i="4"/>
  <c r="AC123" i="4"/>
  <c r="AC124" i="4"/>
  <c r="AC125" i="4"/>
  <c r="AC126" i="4"/>
  <c r="AC127" i="4"/>
  <c r="AC128" i="4"/>
  <c r="AC129" i="4"/>
  <c r="AC130" i="4"/>
  <c r="AD113" i="4"/>
  <c r="AD114" i="4"/>
  <c r="AD115" i="4"/>
  <c r="AD116" i="4"/>
  <c r="AD117" i="4"/>
  <c r="AD118" i="4"/>
  <c r="AD119" i="4"/>
  <c r="AD120" i="4"/>
  <c r="AD121" i="4"/>
  <c r="AD122" i="4"/>
  <c r="AD123" i="4"/>
  <c r="AD124" i="4"/>
  <c r="AD125" i="4"/>
  <c r="AD126" i="4"/>
  <c r="AD127" i="4"/>
  <c r="AD128" i="4"/>
  <c r="AD129" i="4"/>
  <c r="AD130" i="4"/>
  <c r="I130" i="4"/>
  <c r="G17" i="4"/>
  <c r="I17" i="4"/>
  <c r="K17" i="4"/>
  <c r="M17" i="4"/>
  <c r="O17" i="4"/>
  <c r="Q17" i="4"/>
  <c r="S17" i="4"/>
  <c r="U17" i="4"/>
  <c r="W17" i="4"/>
  <c r="H109" i="4"/>
  <c r="H130" i="4"/>
  <c r="K135" i="4"/>
  <c r="K136" i="4"/>
  <c r="L136" i="4"/>
  <c r="K137" i="4"/>
  <c r="L137" i="4"/>
  <c r="K138" i="4"/>
  <c r="L138" i="4"/>
  <c r="K139" i="4"/>
  <c r="L139" i="4"/>
  <c r="K140" i="4"/>
  <c r="L140" i="4"/>
  <c r="K141" i="4"/>
  <c r="L141" i="4"/>
  <c r="K142" i="4"/>
  <c r="L142" i="4"/>
  <c r="K143" i="4"/>
  <c r="L143" i="4"/>
  <c r="K144" i="4"/>
  <c r="L144" i="4"/>
  <c r="K145" i="4"/>
  <c r="L145" i="4"/>
  <c r="K146" i="4"/>
  <c r="L146" i="4"/>
  <c r="K147" i="4"/>
  <c r="L147" i="4"/>
  <c r="K148" i="4"/>
  <c r="L148" i="4"/>
  <c r="K149" i="4"/>
  <c r="L149" i="4"/>
  <c r="K150" i="4"/>
  <c r="L150" i="4"/>
  <c r="L135" i="4"/>
  <c r="K151" i="4"/>
  <c r="F5" i="4"/>
  <c r="K152" i="4"/>
  <c r="M135" i="4"/>
  <c r="M136" i="4"/>
  <c r="N136" i="4"/>
  <c r="M137" i="4"/>
  <c r="N137" i="4"/>
  <c r="M138" i="4"/>
  <c r="N138" i="4"/>
  <c r="M139" i="4"/>
  <c r="N139" i="4"/>
  <c r="M140" i="4"/>
  <c r="N140" i="4"/>
  <c r="M141" i="4"/>
  <c r="N141" i="4"/>
  <c r="M142" i="4"/>
  <c r="N142" i="4"/>
  <c r="M143" i="4"/>
  <c r="N143" i="4"/>
  <c r="M144" i="4"/>
  <c r="N144" i="4"/>
  <c r="M145" i="4"/>
  <c r="N145" i="4"/>
  <c r="M146" i="4"/>
  <c r="N146" i="4"/>
  <c r="M147" i="4"/>
  <c r="N147" i="4"/>
  <c r="M148" i="4"/>
  <c r="N148" i="4"/>
  <c r="M149" i="4"/>
  <c r="N149" i="4"/>
  <c r="M150" i="4"/>
  <c r="N150" i="4"/>
  <c r="N135" i="4"/>
  <c r="M151" i="4"/>
  <c r="M152" i="4"/>
  <c r="O135" i="4"/>
  <c r="O136" i="4"/>
  <c r="P136" i="4"/>
  <c r="O137" i="4"/>
  <c r="P137" i="4"/>
  <c r="O138" i="4"/>
  <c r="P138" i="4"/>
  <c r="O139" i="4"/>
  <c r="P139" i="4"/>
  <c r="O140" i="4"/>
  <c r="P140" i="4"/>
  <c r="O141" i="4"/>
  <c r="P141" i="4"/>
  <c r="O142" i="4"/>
  <c r="P142" i="4"/>
  <c r="O143" i="4"/>
  <c r="P143" i="4"/>
  <c r="O144" i="4"/>
  <c r="P144" i="4"/>
  <c r="O145" i="4"/>
  <c r="P145" i="4"/>
  <c r="O146" i="4"/>
  <c r="P146" i="4"/>
  <c r="O147" i="4"/>
  <c r="P147" i="4"/>
  <c r="O148" i="4"/>
  <c r="P148" i="4"/>
  <c r="O149" i="4"/>
  <c r="P149" i="4"/>
  <c r="O150" i="4"/>
  <c r="P150" i="4"/>
  <c r="P135" i="4"/>
  <c r="O151" i="4"/>
  <c r="O152" i="4"/>
  <c r="Q135" i="4"/>
  <c r="Q136" i="4"/>
  <c r="R136" i="4"/>
  <c r="Q137" i="4"/>
  <c r="R137" i="4"/>
  <c r="Q138" i="4"/>
  <c r="R138" i="4"/>
  <c r="Q139" i="4"/>
  <c r="R139" i="4"/>
  <c r="Q140" i="4"/>
  <c r="R140" i="4"/>
  <c r="Q141" i="4"/>
  <c r="R141" i="4"/>
  <c r="Q142" i="4"/>
  <c r="R142" i="4"/>
  <c r="Q143" i="4"/>
  <c r="R143" i="4"/>
  <c r="Q144" i="4"/>
  <c r="R144" i="4"/>
  <c r="Q145" i="4"/>
  <c r="R145" i="4"/>
  <c r="Q146" i="4"/>
  <c r="R146" i="4"/>
  <c r="Q147" i="4"/>
  <c r="R147" i="4"/>
  <c r="Q148" i="4"/>
  <c r="R148" i="4"/>
  <c r="Q149" i="4"/>
  <c r="R149" i="4"/>
  <c r="Q150" i="4"/>
  <c r="R150" i="4"/>
  <c r="R135" i="4"/>
  <c r="Q151" i="4"/>
  <c r="Q152" i="4"/>
  <c r="S135" i="4"/>
  <c r="S136" i="4"/>
  <c r="T136" i="4"/>
  <c r="S137" i="4"/>
  <c r="T137" i="4"/>
  <c r="S138" i="4"/>
  <c r="T138" i="4"/>
  <c r="S139" i="4"/>
  <c r="T139" i="4"/>
  <c r="S140" i="4"/>
  <c r="T140" i="4"/>
  <c r="S141" i="4"/>
  <c r="T141" i="4"/>
  <c r="S142" i="4"/>
  <c r="T142" i="4"/>
  <c r="S143" i="4"/>
  <c r="T143" i="4"/>
  <c r="S144" i="4"/>
  <c r="T144" i="4"/>
  <c r="S145" i="4"/>
  <c r="T145" i="4"/>
  <c r="S146" i="4"/>
  <c r="T146" i="4"/>
  <c r="S147" i="4"/>
  <c r="T147" i="4"/>
  <c r="S148" i="4"/>
  <c r="T148" i="4"/>
  <c r="S149" i="4"/>
  <c r="T149" i="4"/>
  <c r="S150" i="4"/>
  <c r="T150" i="4"/>
  <c r="T135" i="4"/>
  <c r="S151" i="4"/>
  <c r="S152" i="4"/>
  <c r="U135" i="4"/>
  <c r="U136" i="4"/>
  <c r="V136" i="4"/>
  <c r="U137" i="4"/>
  <c r="V137" i="4"/>
  <c r="U138" i="4"/>
  <c r="V138" i="4"/>
  <c r="U139" i="4"/>
  <c r="V139" i="4"/>
  <c r="U140" i="4"/>
  <c r="V140" i="4"/>
  <c r="U141" i="4"/>
  <c r="V141" i="4"/>
  <c r="U142" i="4"/>
  <c r="V142" i="4"/>
  <c r="U143" i="4"/>
  <c r="V143" i="4"/>
  <c r="U144" i="4"/>
  <c r="V144" i="4"/>
  <c r="U145" i="4"/>
  <c r="V145" i="4"/>
  <c r="U146" i="4"/>
  <c r="V146" i="4"/>
  <c r="U147" i="4"/>
  <c r="V147" i="4"/>
  <c r="U148" i="4"/>
  <c r="V148" i="4"/>
  <c r="U149" i="4"/>
  <c r="V149" i="4"/>
  <c r="U150" i="4"/>
  <c r="V150" i="4"/>
  <c r="V135" i="4"/>
  <c r="U151" i="4"/>
  <c r="U152" i="4"/>
  <c r="W135" i="4"/>
  <c r="W136" i="4"/>
  <c r="X136" i="4"/>
  <c r="W137" i="4"/>
  <c r="X137" i="4"/>
  <c r="W138" i="4"/>
  <c r="X138" i="4"/>
  <c r="W139" i="4"/>
  <c r="X139" i="4"/>
  <c r="W140" i="4"/>
  <c r="X140" i="4"/>
  <c r="W141" i="4"/>
  <c r="X141" i="4"/>
  <c r="W142" i="4"/>
  <c r="X142" i="4"/>
  <c r="W143" i="4"/>
  <c r="X143" i="4"/>
  <c r="W144" i="4"/>
  <c r="X144" i="4"/>
  <c r="W145" i="4"/>
  <c r="X145" i="4"/>
  <c r="W146" i="4"/>
  <c r="X146" i="4"/>
  <c r="W147" i="4"/>
  <c r="X147" i="4"/>
  <c r="W148" i="4"/>
  <c r="X148" i="4"/>
  <c r="W149" i="4"/>
  <c r="X149" i="4"/>
  <c r="W150" i="4"/>
  <c r="X150" i="4"/>
  <c r="X135" i="4"/>
  <c r="W151" i="4"/>
  <c r="W152" i="4"/>
  <c r="Y135" i="4"/>
  <c r="Y136" i="4"/>
  <c r="Z136" i="4"/>
  <c r="Y137" i="4"/>
  <c r="Z137" i="4"/>
  <c r="Y138" i="4"/>
  <c r="Z138" i="4"/>
  <c r="Y139" i="4"/>
  <c r="Z139" i="4"/>
  <c r="Y140" i="4"/>
  <c r="Z140" i="4"/>
  <c r="Y141" i="4"/>
  <c r="Z141" i="4"/>
  <c r="Y142" i="4"/>
  <c r="Z142" i="4"/>
  <c r="Y143" i="4"/>
  <c r="Z143" i="4"/>
  <c r="Y144" i="4"/>
  <c r="Z144" i="4"/>
  <c r="Y145" i="4"/>
  <c r="Z145" i="4"/>
  <c r="Y146" i="4"/>
  <c r="Z146" i="4"/>
  <c r="Y147" i="4"/>
  <c r="Z147" i="4"/>
  <c r="Y148" i="4"/>
  <c r="Z148" i="4"/>
  <c r="Y149" i="4"/>
  <c r="Z149" i="4"/>
  <c r="Y150" i="4"/>
  <c r="Z150" i="4"/>
  <c r="Z135" i="4"/>
  <c r="Y151" i="4"/>
  <c r="Y152" i="4"/>
  <c r="AA135" i="4"/>
  <c r="AA136" i="4"/>
  <c r="AB136" i="4"/>
  <c r="AA137" i="4"/>
  <c r="AB137" i="4"/>
  <c r="AA138" i="4"/>
  <c r="AB138" i="4"/>
  <c r="AA139" i="4"/>
  <c r="AB139" i="4"/>
  <c r="AA140" i="4"/>
  <c r="AB140" i="4"/>
  <c r="AA141" i="4"/>
  <c r="AB141" i="4"/>
  <c r="AA142" i="4"/>
  <c r="AB142" i="4"/>
  <c r="AA143" i="4"/>
  <c r="AB143" i="4"/>
  <c r="AA144" i="4"/>
  <c r="AB144" i="4"/>
  <c r="AA145" i="4"/>
  <c r="AB145" i="4"/>
  <c r="AA146" i="4"/>
  <c r="AB146" i="4"/>
  <c r="AA147" i="4"/>
  <c r="AB147" i="4"/>
  <c r="AA148" i="4"/>
  <c r="AB148" i="4"/>
  <c r="AA149" i="4"/>
  <c r="AB149" i="4"/>
  <c r="AA150" i="4"/>
  <c r="AB150" i="4"/>
  <c r="AB135" i="4"/>
  <c r="AA151" i="4"/>
  <c r="AA152" i="4"/>
  <c r="AC135" i="4"/>
  <c r="AC136" i="4"/>
  <c r="AD136" i="4"/>
  <c r="AC137" i="4"/>
  <c r="AD137" i="4"/>
  <c r="AC138" i="4"/>
  <c r="AD138" i="4"/>
  <c r="AC139" i="4"/>
  <c r="AD139" i="4"/>
  <c r="AC140" i="4"/>
  <c r="AD140" i="4"/>
  <c r="AC141" i="4"/>
  <c r="AD141" i="4"/>
  <c r="AC142" i="4"/>
  <c r="AD142" i="4"/>
  <c r="AC143" i="4"/>
  <c r="AD143" i="4"/>
  <c r="AC144" i="4"/>
  <c r="AD144" i="4"/>
  <c r="AC145" i="4"/>
  <c r="AD145" i="4"/>
  <c r="AC146" i="4"/>
  <c r="AD146" i="4"/>
  <c r="AC147" i="4"/>
  <c r="AD147" i="4"/>
  <c r="AC148" i="4"/>
  <c r="AD148" i="4"/>
  <c r="AC149" i="4"/>
  <c r="AD149" i="4"/>
  <c r="AC150" i="4"/>
  <c r="AD150" i="4"/>
  <c r="AD135" i="4"/>
  <c r="AC151" i="4"/>
  <c r="AC152" i="4"/>
  <c r="H152" i="4"/>
  <c r="I152" i="4"/>
  <c r="B48" i="4"/>
  <c r="H133" i="4"/>
  <c r="H111" i="4"/>
  <c r="I133" i="4"/>
  <c r="I111" i="4"/>
  <c r="M5" i="4"/>
  <c r="M11" i="4"/>
  <c r="M12" i="4"/>
  <c r="E129" i="4"/>
  <c r="E128" i="4"/>
  <c r="D129" i="4"/>
  <c r="D128" i="4"/>
  <c r="E37" i="4"/>
  <c r="G37" i="4"/>
  <c r="I37" i="4"/>
  <c r="K37" i="4"/>
  <c r="M37" i="4"/>
  <c r="O37" i="4"/>
  <c r="Q37" i="4"/>
  <c r="S37" i="4"/>
  <c r="U37" i="4"/>
  <c r="W37" i="4"/>
  <c r="E39" i="4"/>
  <c r="G39" i="4"/>
  <c r="I39" i="4"/>
  <c r="K39" i="4"/>
  <c r="M39" i="4"/>
  <c r="O39" i="4"/>
  <c r="Q39" i="4"/>
  <c r="S39" i="4"/>
  <c r="U39" i="4"/>
  <c r="W39" i="4"/>
  <c r="M7" i="4"/>
  <c r="B52" i="4"/>
  <c r="B51" i="4"/>
  <c r="C33" i="4"/>
  <c r="G9" i="4"/>
  <c r="G8" i="4"/>
  <c r="D21" i="4"/>
  <c r="B50" i="4"/>
  <c r="D24" i="4"/>
  <c r="D19" i="4"/>
  <c r="D20" i="4"/>
  <c r="D22" i="4"/>
  <c r="D23" i="4"/>
  <c r="D25" i="4"/>
  <c r="D26" i="4"/>
  <c r="D27" i="4"/>
  <c r="D28" i="4"/>
  <c r="D29" i="4"/>
  <c r="D30" i="4"/>
  <c r="D31" i="4"/>
  <c r="D32" i="4"/>
  <c r="D18" i="4"/>
  <c r="W38" i="4"/>
  <c r="X33" i="4"/>
  <c r="W33" i="4"/>
  <c r="U38" i="4"/>
  <c r="V39" i="4"/>
  <c r="V33" i="4"/>
  <c r="U33" i="4"/>
  <c r="B54" i="4"/>
  <c r="P71" i="4"/>
  <c r="O71" i="4"/>
  <c r="N71" i="4"/>
  <c r="M71" i="4"/>
  <c r="P70" i="4"/>
  <c r="O70" i="4"/>
  <c r="N70" i="4"/>
  <c r="M70" i="4"/>
  <c r="P69" i="4"/>
  <c r="O69" i="4"/>
  <c r="N69" i="4"/>
  <c r="M69" i="4"/>
  <c r="P68" i="4"/>
  <c r="O68" i="4"/>
  <c r="N68" i="4"/>
  <c r="M68" i="4"/>
  <c r="P67" i="4"/>
  <c r="O67" i="4"/>
  <c r="N67" i="4"/>
  <c r="M67" i="4"/>
  <c r="P66" i="4"/>
  <c r="O66" i="4"/>
  <c r="N66" i="4"/>
  <c r="M66" i="4"/>
  <c r="P65" i="4"/>
  <c r="O65" i="4"/>
  <c r="N65" i="4"/>
  <c r="M65" i="4"/>
  <c r="P64" i="4"/>
  <c r="O64" i="4"/>
  <c r="N64" i="4"/>
  <c r="M64" i="4"/>
  <c r="P63" i="4"/>
  <c r="O63" i="4"/>
  <c r="N63" i="4"/>
  <c r="M63" i="4"/>
  <c r="P62" i="4"/>
  <c r="O62" i="4"/>
  <c r="N62" i="4"/>
  <c r="M62" i="4"/>
  <c r="P61" i="4"/>
  <c r="O61" i="4"/>
  <c r="N61" i="4"/>
  <c r="M61" i="4"/>
  <c r="P60" i="4"/>
  <c r="O60" i="4"/>
  <c r="N60" i="4"/>
  <c r="M60" i="4"/>
  <c r="P59" i="4"/>
  <c r="O59" i="4"/>
  <c r="N59" i="4"/>
  <c r="M59" i="4"/>
  <c r="P58" i="4"/>
  <c r="O58" i="4"/>
  <c r="N58" i="4"/>
  <c r="M58" i="4"/>
  <c r="P57" i="4"/>
  <c r="O57" i="4"/>
  <c r="N57" i="4"/>
  <c r="M57" i="4"/>
  <c r="P56" i="4"/>
  <c r="O56" i="4"/>
  <c r="N56" i="4"/>
  <c r="M56" i="4"/>
  <c r="F71" i="4"/>
  <c r="F70" i="4"/>
  <c r="F69" i="4"/>
  <c r="F68" i="4"/>
  <c r="F67" i="4"/>
  <c r="L66" i="4"/>
  <c r="K66" i="4"/>
  <c r="J66" i="4"/>
  <c r="I66" i="4"/>
  <c r="H66" i="4"/>
  <c r="G66" i="4"/>
  <c r="F66" i="4"/>
  <c r="L65" i="4"/>
  <c r="K65" i="4"/>
  <c r="J65" i="4"/>
  <c r="I65" i="4"/>
  <c r="H65" i="4"/>
  <c r="G65" i="4"/>
  <c r="F65" i="4"/>
  <c r="L64" i="4"/>
  <c r="K64" i="4"/>
  <c r="J64" i="4"/>
  <c r="I64" i="4"/>
  <c r="H64" i="4"/>
  <c r="G64" i="4"/>
  <c r="F64" i="4"/>
  <c r="L63" i="4"/>
  <c r="K63" i="4"/>
  <c r="J63" i="4"/>
  <c r="I63" i="4"/>
  <c r="H63" i="4"/>
  <c r="G63" i="4"/>
  <c r="F63" i="4"/>
  <c r="L62" i="4"/>
  <c r="K62" i="4"/>
  <c r="J62" i="4"/>
  <c r="I62" i="4"/>
  <c r="H62" i="4"/>
  <c r="G62" i="4"/>
  <c r="F62" i="4"/>
  <c r="L61" i="4"/>
  <c r="K61" i="4"/>
  <c r="J61" i="4"/>
  <c r="I61" i="4"/>
  <c r="H61" i="4"/>
  <c r="G61" i="4"/>
  <c r="F61" i="4"/>
  <c r="L60" i="4"/>
  <c r="K60" i="4"/>
  <c r="J60" i="4"/>
  <c r="I60" i="4"/>
  <c r="H60" i="4"/>
  <c r="G60" i="4"/>
  <c r="F60" i="4"/>
  <c r="L59" i="4"/>
  <c r="K59" i="4"/>
  <c r="J59" i="4"/>
  <c r="I59" i="4"/>
  <c r="H59" i="4"/>
  <c r="G59" i="4"/>
  <c r="F59" i="4"/>
  <c r="L58" i="4"/>
  <c r="K58" i="4"/>
  <c r="J58" i="4"/>
  <c r="I58" i="4"/>
  <c r="H58" i="4"/>
  <c r="G58" i="4"/>
  <c r="F58" i="4"/>
  <c r="L57" i="4"/>
  <c r="K57" i="4"/>
  <c r="J57" i="4"/>
  <c r="I57" i="4"/>
  <c r="H57" i="4"/>
  <c r="G57" i="4"/>
  <c r="F57" i="4"/>
  <c r="L56" i="4"/>
  <c r="K56" i="4"/>
  <c r="J56" i="4"/>
  <c r="I56" i="4"/>
  <c r="H56" i="4"/>
  <c r="G56" i="4"/>
  <c r="F56" i="4"/>
  <c r="C71" i="4"/>
  <c r="E70" i="4"/>
  <c r="D70" i="4"/>
  <c r="C70" i="4"/>
  <c r="C69" i="4"/>
  <c r="C68" i="4"/>
  <c r="E67" i="4"/>
  <c r="D67" i="4"/>
  <c r="C67" i="4"/>
  <c r="E66" i="4"/>
  <c r="D66" i="4"/>
  <c r="C66" i="4"/>
  <c r="E65" i="4"/>
  <c r="D65" i="4"/>
  <c r="C65" i="4"/>
  <c r="E64" i="4"/>
  <c r="D64" i="4"/>
  <c r="C64" i="4"/>
  <c r="E63" i="4"/>
  <c r="D63" i="4"/>
  <c r="C63" i="4"/>
  <c r="E62" i="4"/>
  <c r="D62" i="4"/>
  <c r="C62" i="4"/>
  <c r="E61" i="4"/>
  <c r="D61" i="4"/>
  <c r="C61" i="4"/>
  <c r="E60" i="4"/>
  <c r="D60" i="4"/>
  <c r="C60" i="4"/>
  <c r="E59" i="4"/>
  <c r="D59" i="4"/>
  <c r="C59" i="4"/>
  <c r="E58" i="4"/>
  <c r="D58" i="4"/>
  <c r="C58" i="4"/>
  <c r="E57" i="4"/>
  <c r="D57" i="4"/>
  <c r="C57" i="4"/>
  <c r="E56" i="4"/>
  <c r="D56" i="4"/>
  <c r="C56" i="4"/>
  <c r="B71" i="4"/>
  <c r="B70" i="4"/>
  <c r="B69" i="4"/>
  <c r="B68" i="4"/>
  <c r="B67" i="4"/>
  <c r="B66" i="4"/>
  <c r="B65" i="4"/>
  <c r="B64" i="4"/>
  <c r="B63" i="4"/>
  <c r="B62" i="4"/>
  <c r="B61" i="4"/>
  <c r="B60" i="4"/>
  <c r="B59" i="4"/>
  <c r="B58" i="4"/>
  <c r="B57" i="4"/>
  <c r="B56" i="4"/>
  <c r="C55" i="4"/>
  <c r="D55" i="4"/>
  <c r="E55" i="4"/>
  <c r="F55" i="4"/>
  <c r="G55" i="4"/>
  <c r="H55" i="4"/>
  <c r="I55" i="4"/>
  <c r="J55" i="4"/>
  <c r="K55" i="4"/>
  <c r="L55" i="4"/>
  <c r="M55" i="4"/>
  <c r="N55" i="4"/>
  <c r="O55" i="4"/>
  <c r="P55" i="4"/>
  <c r="B55" i="4"/>
  <c r="AZ3" i="15"/>
  <c r="AY3" i="15"/>
  <c r="AX3" i="15"/>
  <c r="AW3" i="15"/>
  <c r="AV3" i="15"/>
  <c r="AU3" i="15"/>
  <c r="AT3" i="15"/>
  <c r="AS3" i="15"/>
  <c r="AR3" i="15"/>
  <c r="AQ3" i="15"/>
  <c r="AP3" i="15"/>
  <c r="A31" i="14"/>
  <c r="A32" i="14"/>
  <c r="A34" i="14"/>
  <c r="Z145" i="7"/>
  <c r="Y145" i="7"/>
  <c r="X145" i="7"/>
  <c r="W145" i="7"/>
  <c r="V145" i="7"/>
  <c r="U145" i="7"/>
  <c r="T145" i="7"/>
  <c r="S145" i="7"/>
  <c r="R145" i="7"/>
  <c r="Q145" i="7"/>
  <c r="P145" i="7"/>
  <c r="O145" i="7"/>
  <c r="N145" i="7"/>
  <c r="M145" i="7"/>
  <c r="L145" i="7"/>
  <c r="K145" i="7"/>
  <c r="Z144" i="7"/>
  <c r="Y144" i="7"/>
  <c r="X144" i="7"/>
  <c r="W144" i="7"/>
  <c r="V144" i="7"/>
  <c r="U144" i="7"/>
  <c r="T144" i="7"/>
  <c r="S144" i="7"/>
  <c r="R144" i="7"/>
  <c r="Q144" i="7"/>
  <c r="P144" i="7"/>
  <c r="O144" i="7"/>
  <c r="N144" i="7"/>
  <c r="M144" i="7"/>
  <c r="L144" i="7"/>
  <c r="K144" i="7"/>
  <c r="Z143" i="7"/>
  <c r="Y143" i="7"/>
  <c r="X143" i="7"/>
  <c r="W143" i="7"/>
  <c r="V143" i="7"/>
  <c r="U143" i="7"/>
  <c r="T143" i="7"/>
  <c r="S143" i="7"/>
  <c r="R143" i="7"/>
  <c r="Q143" i="7"/>
  <c r="P143" i="7"/>
  <c r="O143" i="7"/>
  <c r="N143" i="7"/>
  <c r="M143" i="7"/>
  <c r="L143" i="7"/>
  <c r="K143" i="7"/>
  <c r="Z142" i="7"/>
  <c r="Y142" i="7"/>
  <c r="X142" i="7"/>
  <c r="W142" i="7"/>
  <c r="V142" i="7"/>
  <c r="U142" i="7"/>
  <c r="T142" i="7"/>
  <c r="S142" i="7"/>
  <c r="R142" i="7"/>
  <c r="Q142" i="7"/>
  <c r="P142" i="7"/>
  <c r="O142" i="7"/>
  <c r="N142" i="7"/>
  <c r="M142" i="7"/>
  <c r="L142" i="7"/>
  <c r="K142" i="7"/>
  <c r="Z141" i="7"/>
  <c r="Y141" i="7"/>
  <c r="X141" i="7"/>
  <c r="W141" i="7"/>
  <c r="V141" i="7"/>
  <c r="U141" i="7"/>
  <c r="T141" i="7"/>
  <c r="S141" i="7"/>
  <c r="R141" i="7"/>
  <c r="Q141" i="7"/>
  <c r="P141" i="7"/>
  <c r="O141" i="7"/>
  <c r="N141" i="7"/>
  <c r="M141" i="7"/>
  <c r="L141" i="7"/>
  <c r="K141" i="7"/>
  <c r="Z140" i="7"/>
  <c r="Y140" i="7"/>
  <c r="X140" i="7"/>
  <c r="W140" i="7"/>
  <c r="V140" i="7"/>
  <c r="U140" i="7"/>
  <c r="T140" i="7"/>
  <c r="S140" i="7"/>
  <c r="R140" i="7"/>
  <c r="Q140" i="7"/>
  <c r="P140" i="7"/>
  <c r="O140" i="7"/>
  <c r="N140" i="7"/>
  <c r="M140" i="7"/>
  <c r="L140" i="7"/>
  <c r="K140" i="7"/>
  <c r="Z139" i="7"/>
  <c r="Y139" i="7"/>
  <c r="X139" i="7"/>
  <c r="W139" i="7"/>
  <c r="V139" i="7"/>
  <c r="U139" i="7"/>
  <c r="T139" i="7"/>
  <c r="S139" i="7"/>
  <c r="R139" i="7"/>
  <c r="Q139" i="7"/>
  <c r="P139" i="7"/>
  <c r="O139" i="7"/>
  <c r="N139" i="7"/>
  <c r="M139" i="7"/>
  <c r="L139" i="7"/>
  <c r="K139" i="7"/>
  <c r="Z138" i="7"/>
  <c r="Y138" i="7"/>
  <c r="X138" i="7"/>
  <c r="W138" i="7"/>
  <c r="V138" i="7"/>
  <c r="U138" i="7"/>
  <c r="T138" i="7"/>
  <c r="S138" i="7"/>
  <c r="R138" i="7"/>
  <c r="Q138" i="7"/>
  <c r="P138" i="7"/>
  <c r="O138" i="7"/>
  <c r="N138" i="7"/>
  <c r="M138" i="7"/>
  <c r="L138" i="7"/>
  <c r="K138" i="7"/>
  <c r="Z137" i="7"/>
  <c r="Y137" i="7"/>
  <c r="X137" i="7"/>
  <c r="W137" i="7"/>
  <c r="V137" i="7"/>
  <c r="U137" i="7"/>
  <c r="T137" i="7"/>
  <c r="S137" i="7"/>
  <c r="R137" i="7"/>
  <c r="Q137" i="7"/>
  <c r="P137" i="7"/>
  <c r="O137" i="7"/>
  <c r="N137" i="7"/>
  <c r="M137" i="7"/>
  <c r="L137" i="7"/>
  <c r="K137" i="7"/>
  <c r="Z136" i="7"/>
  <c r="Y136" i="7"/>
  <c r="X136" i="7"/>
  <c r="W136" i="7"/>
  <c r="V136" i="7"/>
  <c r="U136" i="7"/>
  <c r="T136" i="7"/>
  <c r="S136" i="7"/>
  <c r="R136" i="7"/>
  <c r="Q136" i="7"/>
  <c r="P136" i="7"/>
  <c r="O136" i="7"/>
  <c r="N136" i="7"/>
  <c r="M136" i="7"/>
  <c r="L136" i="7"/>
  <c r="K136" i="7"/>
  <c r="Z135" i="7"/>
  <c r="Y135" i="7"/>
  <c r="X135" i="7"/>
  <c r="W135" i="7"/>
  <c r="V135" i="7"/>
  <c r="U135" i="7"/>
  <c r="T135" i="7"/>
  <c r="S135" i="7"/>
  <c r="R135" i="7"/>
  <c r="Q135" i="7"/>
  <c r="P135" i="7"/>
  <c r="O135" i="7"/>
  <c r="N135" i="7"/>
  <c r="M135" i="7"/>
  <c r="L135" i="7"/>
  <c r="K135" i="7"/>
  <c r="Z134" i="7"/>
  <c r="Y134" i="7"/>
  <c r="X134" i="7"/>
  <c r="W134" i="7"/>
  <c r="V134" i="7"/>
  <c r="U134" i="7"/>
  <c r="T134" i="7"/>
  <c r="S134" i="7"/>
  <c r="R134" i="7"/>
  <c r="Q134" i="7"/>
  <c r="P134" i="7"/>
  <c r="O134" i="7"/>
  <c r="N134" i="7"/>
  <c r="M134" i="7"/>
  <c r="L134" i="7"/>
  <c r="K134" i="7"/>
  <c r="Z133" i="7"/>
  <c r="Y133" i="7"/>
  <c r="X133" i="7"/>
  <c r="W133" i="7"/>
  <c r="V133" i="7"/>
  <c r="U133" i="7"/>
  <c r="T133" i="7"/>
  <c r="S133" i="7"/>
  <c r="R133" i="7"/>
  <c r="Q133" i="7"/>
  <c r="P133" i="7"/>
  <c r="O133" i="7"/>
  <c r="N133" i="7"/>
  <c r="M133" i="7"/>
  <c r="L133" i="7"/>
  <c r="K133" i="7"/>
  <c r="Z132" i="7"/>
  <c r="Y132" i="7"/>
  <c r="X132" i="7"/>
  <c r="W132" i="7"/>
  <c r="V132" i="7"/>
  <c r="U132" i="7"/>
  <c r="T132" i="7"/>
  <c r="S132" i="7"/>
  <c r="R132" i="7"/>
  <c r="Q132" i="7"/>
  <c r="P132" i="7"/>
  <c r="O132" i="7"/>
  <c r="N132" i="7"/>
  <c r="M132" i="7"/>
  <c r="L132" i="7"/>
  <c r="K132" i="7"/>
  <c r="Z131" i="7"/>
  <c r="Y131" i="7"/>
  <c r="X131" i="7"/>
  <c r="W131" i="7"/>
  <c r="V131" i="7"/>
  <c r="U131" i="7"/>
  <c r="T131" i="7"/>
  <c r="S131" i="7"/>
  <c r="R131" i="7"/>
  <c r="Q131" i="7"/>
  <c r="P131" i="7"/>
  <c r="O131" i="7"/>
  <c r="N131" i="7"/>
  <c r="M131" i="7"/>
  <c r="L131" i="7"/>
  <c r="K131" i="7"/>
  <c r="Z130" i="7"/>
  <c r="X130" i="7"/>
  <c r="V130" i="7"/>
  <c r="T130" i="7"/>
  <c r="R130" i="7"/>
  <c r="P130" i="7"/>
  <c r="N130" i="7"/>
  <c r="L130" i="7"/>
  <c r="Z123" i="7"/>
  <c r="Y123" i="7"/>
  <c r="X123" i="7"/>
  <c r="W123" i="7"/>
  <c r="V123" i="7"/>
  <c r="U123" i="7"/>
  <c r="T123" i="7"/>
  <c r="S123" i="7"/>
  <c r="R123" i="7"/>
  <c r="Q123" i="7"/>
  <c r="P123" i="7"/>
  <c r="O123" i="7"/>
  <c r="N123" i="7"/>
  <c r="M123" i="7"/>
  <c r="L123" i="7"/>
  <c r="K123" i="7"/>
  <c r="Z122" i="7"/>
  <c r="Y122" i="7"/>
  <c r="X122" i="7"/>
  <c r="W122" i="7"/>
  <c r="V122" i="7"/>
  <c r="U122" i="7"/>
  <c r="T122" i="7"/>
  <c r="S122" i="7"/>
  <c r="R122" i="7"/>
  <c r="Q122" i="7"/>
  <c r="P122" i="7"/>
  <c r="O122" i="7"/>
  <c r="N122" i="7"/>
  <c r="M122" i="7"/>
  <c r="L122" i="7"/>
  <c r="K122" i="7"/>
  <c r="Z121" i="7"/>
  <c r="Y121" i="7"/>
  <c r="X121" i="7"/>
  <c r="W121" i="7"/>
  <c r="V121" i="7"/>
  <c r="U121" i="7"/>
  <c r="T121" i="7"/>
  <c r="S121" i="7"/>
  <c r="R121" i="7"/>
  <c r="Q121" i="7"/>
  <c r="P121" i="7"/>
  <c r="O121" i="7"/>
  <c r="N121" i="7"/>
  <c r="M121" i="7"/>
  <c r="L121" i="7"/>
  <c r="K121" i="7"/>
  <c r="Z120" i="7"/>
  <c r="Y120" i="7"/>
  <c r="X120" i="7"/>
  <c r="W120" i="7"/>
  <c r="V120" i="7"/>
  <c r="U120" i="7"/>
  <c r="T120" i="7"/>
  <c r="S120" i="7"/>
  <c r="R120" i="7"/>
  <c r="Q120" i="7"/>
  <c r="P120" i="7"/>
  <c r="O120" i="7"/>
  <c r="N120" i="7"/>
  <c r="M120" i="7"/>
  <c r="L120" i="7"/>
  <c r="K120" i="7"/>
  <c r="Z119" i="7"/>
  <c r="Y119" i="7"/>
  <c r="X119" i="7"/>
  <c r="W119" i="7"/>
  <c r="V119" i="7"/>
  <c r="U119" i="7"/>
  <c r="T119" i="7"/>
  <c r="S119" i="7"/>
  <c r="R119" i="7"/>
  <c r="Q119" i="7"/>
  <c r="P119" i="7"/>
  <c r="O119" i="7"/>
  <c r="N119" i="7"/>
  <c r="M119" i="7"/>
  <c r="L119" i="7"/>
  <c r="K119" i="7"/>
  <c r="Z118" i="7"/>
  <c r="Y118" i="7"/>
  <c r="X118" i="7"/>
  <c r="W118" i="7"/>
  <c r="V118" i="7"/>
  <c r="U118" i="7"/>
  <c r="T118" i="7"/>
  <c r="S118" i="7"/>
  <c r="R118" i="7"/>
  <c r="Q118" i="7"/>
  <c r="P118" i="7"/>
  <c r="O118" i="7"/>
  <c r="N118" i="7"/>
  <c r="M118" i="7"/>
  <c r="L118" i="7"/>
  <c r="K118" i="7"/>
  <c r="BM117" i="7"/>
  <c r="BM118" i="7"/>
  <c r="BL117" i="7"/>
  <c r="BL118" i="7"/>
  <c r="BK117" i="7"/>
  <c r="BK118" i="7"/>
  <c r="BJ117" i="7"/>
  <c r="BJ118" i="7"/>
  <c r="BI117" i="7"/>
  <c r="BI118" i="7"/>
  <c r="BH117" i="7"/>
  <c r="BH118" i="7"/>
  <c r="Z117" i="7"/>
  <c r="Y117" i="7"/>
  <c r="X117" i="7"/>
  <c r="W117" i="7"/>
  <c r="V117" i="7"/>
  <c r="U117" i="7"/>
  <c r="T117" i="7"/>
  <c r="S117" i="7"/>
  <c r="R117" i="7"/>
  <c r="Q117" i="7"/>
  <c r="P117" i="7"/>
  <c r="O117" i="7"/>
  <c r="N117" i="7"/>
  <c r="M117" i="7"/>
  <c r="L117" i="7"/>
  <c r="K117" i="7"/>
  <c r="Z116" i="7"/>
  <c r="Y116" i="7"/>
  <c r="X116" i="7"/>
  <c r="W116" i="7"/>
  <c r="V116" i="7"/>
  <c r="U116" i="7"/>
  <c r="T116" i="7"/>
  <c r="S116" i="7"/>
  <c r="R116" i="7"/>
  <c r="Q116" i="7"/>
  <c r="P116" i="7"/>
  <c r="O116" i="7"/>
  <c r="N116" i="7"/>
  <c r="M116" i="7"/>
  <c r="L116" i="7"/>
  <c r="K116" i="7"/>
  <c r="Z115" i="7"/>
  <c r="Y115" i="7"/>
  <c r="X115" i="7"/>
  <c r="W115" i="7"/>
  <c r="V115" i="7"/>
  <c r="U115" i="7"/>
  <c r="T115" i="7"/>
  <c r="S115" i="7"/>
  <c r="R115" i="7"/>
  <c r="Q115" i="7"/>
  <c r="P115" i="7"/>
  <c r="O115" i="7"/>
  <c r="N115" i="7"/>
  <c r="M115" i="7"/>
  <c r="L115" i="7"/>
  <c r="K115" i="7"/>
  <c r="Z114" i="7"/>
  <c r="Y114" i="7"/>
  <c r="X114" i="7"/>
  <c r="W114" i="7"/>
  <c r="V114" i="7"/>
  <c r="U114" i="7"/>
  <c r="T114" i="7"/>
  <c r="S114" i="7"/>
  <c r="R114" i="7"/>
  <c r="Q114" i="7"/>
  <c r="P114" i="7"/>
  <c r="O114" i="7"/>
  <c r="N114" i="7"/>
  <c r="M114" i="7"/>
  <c r="L114" i="7"/>
  <c r="K114" i="7"/>
  <c r="Z113" i="7"/>
  <c r="Y113" i="7"/>
  <c r="X113" i="7"/>
  <c r="W113" i="7"/>
  <c r="V113" i="7"/>
  <c r="U113" i="7"/>
  <c r="T113" i="7"/>
  <c r="S113" i="7"/>
  <c r="R113" i="7"/>
  <c r="Q113" i="7"/>
  <c r="P113" i="7"/>
  <c r="O113" i="7"/>
  <c r="N113" i="7"/>
  <c r="M113" i="7"/>
  <c r="L113" i="7"/>
  <c r="K113" i="7"/>
  <c r="Z112" i="7"/>
  <c r="Y112" i="7"/>
  <c r="X112" i="7"/>
  <c r="W112" i="7"/>
  <c r="V112" i="7"/>
  <c r="U112" i="7"/>
  <c r="T112" i="7"/>
  <c r="S112" i="7"/>
  <c r="R112" i="7"/>
  <c r="Q112" i="7"/>
  <c r="P112" i="7"/>
  <c r="O112" i="7"/>
  <c r="N112" i="7"/>
  <c r="M112" i="7"/>
  <c r="L112" i="7"/>
  <c r="K112" i="7"/>
  <c r="Z111" i="7"/>
  <c r="Y111" i="7"/>
  <c r="X111" i="7"/>
  <c r="W111" i="7"/>
  <c r="V111" i="7"/>
  <c r="U111" i="7"/>
  <c r="T111" i="7"/>
  <c r="S111" i="7"/>
  <c r="R111" i="7"/>
  <c r="Q111" i="7"/>
  <c r="P111" i="7"/>
  <c r="O111" i="7"/>
  <c r="N111" i="7"/>
  <c r="M111" i="7"/>
  <c r="L111" i="7"/>
  <c r="K111" i="7"/>
  <c r="Z110" i="7"/>
  <c r="Y110" i="7"/>
  <c r="X110" i="7"/>
  <c r="W110" i="7"/>
  <c r="V110" i="7"/>
  <c r="U110" i="7"/>
  <c r="T110" i="7"/>
  <c r="S110" i="7"/>
  <c r="R110" i="7"/>
  <c r="Q110" i="7"/>
  <c r="P110" i="7"/>
  <c r="O110" i="7"/>
  <c r="N110" i="7"/>
  <c r="M110" i="7"/>
  <c r="L110" i="7"/>
  <c r="K110" i="7"/>
  <c r="Z109" i="7"/>
  <c r="Y109" i="7"/>
  <c r="X109" i="7"/>
  <c r="W109" i="7"/>
  <c r="V109" i="7"/>
  <c r="U109" i="7"/>
  <c r="T109" i="7"/>
  <c r="S109" i="7"/>
  <c r="R109" i="7"/>
  <c r="Q109" i="7"/>
  <c r="P109" i="7"/>
  <c r="O109" i="7"/>
  <c r="N109" i="7"/>
  <c r="M109" i="7"/>
  <c r="L109" i="7"/>
  <c r="K109" i="7"/>
  <c r="Z108" i="7"/>
  <c r="X108" i="7"/>
  <c r="V108" i="7"/>
  <c r="T108" i="7"/>
  <c r="R108" i="7"/>
  <c r="P108" i="7"/>
  <c r="N108" i="7"/>
  <c r="L108" i="7"/>
  <c r="Z102" i="7"/>
  <c r="Y102" i="7"/>
  <c r="X102" i="7"/>
  <c r="W102" i="7"/>
  <c r="V102" i="7"/>
  <c r="U102" i="7"/>
  <c r="T102" i="7"/>
  <c r="S102" i="7"/>
  <c r="R102" i="7"/>
  <c r="Q102" i="7"/>
  <c r="P102" i="7"/>
  <c r="O102" i="7"/>
  <c r="N102" i="7"/>
  <c r="M102" i="7"/>
  <c r="L102" i="7"/>
  <c r="K102" i="7"/>
  <c r="BF116" i="7"/>
  <c r="Z101" i="7"/>
  <c r="Y101" i="7"/>
  <c r="X101" i="7"/>
  <c r="W101" i="7"/>
  <c r="V101" i="7"/>
  <c r="U101" i="7"/>
  <c r="T101" i="7"/>
  <c r="S101" i="7"/>
  <c r="R101" i="7"/>
  <c r="Q101" i="7"/>
  <c r="P101" i="7"/>
  <c r="O101" i="7"/>
  <c r="N101" i="7"/>
  <c r="M101" i="7"/>
  <c r="L101" i="7"/>
  <c r="K101" i="7"/>
  <c r="BF115" i="7"/>
  <c r="E101" i="7"/>
  <c r="D101" i="7"/>
  <c r="C101" i="7"/>
  <c r="Z100" i="7"/>
  <c r="Y100" i="7"/>
  <c r="X100" i="7"/>
  <c r="W100" i="7"/>
  <c r="V100" i="7"/>
  <c r="U100" i="7"/>
  <c r="T100" i="7"/>
  <c r="S100" i="7"/>
  <c r="R100" i="7"/>
  <c r="Q100" i="7"/>
  <c r="P100" i="7"/>
  <c r="O100" i="7"/>
  <c r="N100" i="7"/>
  <c r="M100" i="7"/>
  <c r="L100" i="7"/>
  <c r="K100" i="7"/>
  <c r="BF114" i="7"/>
  <c r="E100" i="7"/>
  <c r="D100" i="7"/>
  <c r="C100" i="7"/>
  <c r="Z99" i="7"/>
  <c r="Y99" i="7"/>
  <c r="X99" i="7"/>
  <c r="W99" i="7"/>
  <c r="V99" i="7"/>
  <c r="U99" i="7"/>
  <c r="T99" i="7"/>
  <c r="S99" i="7"/>
  <c r="R99" i="7"/>
  <c r="Q99" i="7"/>
  <c r="P99" i="7"/>
  <c r="O99" i="7"/>
  <c r="N99" i="7"/>
  <c r="M99" i="7"/>
  <c r="L99" i="7"/>
  <c r="K99" i="7"/>
  <c r="BF113" i="7"/>
  <c r="E99" i="7"/>
  <c r="D99" i="7"/>
  <c r="C99" i="7"/>
  <c r="Z98" i="7"/>
  <c r="Y98" i="7"/>
  <c r="X98" i="7"/>
  <c r="W98" i="7"/>
  <c r="V98" i="7"/>
  <c r="U98" i="7"/>
  <c r="T98" i="7"/>
  <c r="S98" i="7"/>
  <c r="R98" i="7"/>
  <c r="Q98" i="7"/>
  <c r="P98" i="7"/>
  <c r="O98" i="7"/>
  <c r="N98" i="7"/>
  <c r="M98" i="7"/>
  <c r="L98" i="7"/>
  <c r="K98" i="7"/>
  <c r="BF112" i="7"/>
  <c r="E98" i="7"/>
  <c r="D98" i="7"/>
  <c r="C98" i="7"/>
  <c r="Z97" i="7"/>
  <c r="Y97" i="7"/>
  <c r="X97" i="7"/>
  <c r="W97" i="7"/>
  <c r="V97" i="7"/>
  <c r="U97" i="7"/>
  <c r="T97" i="7"/>
  <c r="S97" i="7"/>
  <c r="R97" i="7"/>
  <c r="Q97" i="7"/>
  <c r="P97" i="7"/>
  <c r="O97" i="7"/>
  <c r="N97" i="7"/>
  <c r="M97" i="7"/>
  <c r="L97" i="7"/>
  <c r="K97" i="7"/>
  <c r="BF111" i="7"/>
  <c r="E97" i="7"/>
  <c r="D97" i="7"/>
  <c r="C97" i="7"/>
  <c r="Z96" i="7"/>
  <c r="Y96" i="7"/>
  <c r="X96" i="7"/>
  <c r="W96" i="7"/>
  <c r="V96" i="7"/>
  <c r="U96" i="7"/>
  <c r="T96" i="7"/>
  <c r="S96" i="7"/>
  <c r="R96" i="7"/>
  <c r="Q96" i="7"/>
  <c r="P96" i="7"/>
  <c r="O96" i="7"/>
  <c r="N96" i="7"/>
  <c r="M96" i="7"/>
  <c r="L96" i="7"/>
  <c r="K96" i="7"/>
  <c r="BF110" i="7"/>
  <c r="E96" i="7"/>
  <c r="D96" i="7"/>
  <c r="C96" i="7"/>
  <c r="Z95" i="7"/>
  <c r="Y95" i="7"/>
  <c r="X95" i="7"/>
  <c r="W95" i="7"/>
  <c r="V95" i="7"/>
  <c r="U95" i="7"/>
  <c r="T95" i="7"/>
  <c r="S95" i="7"/>
  <c r="R95" i="7"/>
  <c r="Q95" i="7"/>
  <c r="P95" i="7"/>
  <c r="O95" i="7"/>
  <c r="N95" i="7"/>
  <c r="M95" i="7"/>
  <c r="L95" i="7"/>
  <c r="K95" i="7"/>
  <c r="BF109" i="7"/>
  <c r="E95" i="7"/>
  <c r="D95" i="7"/>
  <c r="C95" i="7"/>
  <c r="Z94" i="7"/>
  <c r="Y94" i="7"/>
  <c r="X94" i="7"/>
  <c r="W94" i="7"/>
  <c r="V94" i="7"/>
  <c r="U94" i="7"/>
  <c r="T94" i="7"/>
  <c r="S94" i="7"/>
  <c r="R94" i="7"/>
  <c r="Q94" i="7"/>
  <c r="P94" i="7"/>
  <c r="O94" i="7"/>
  <c r="N94" i="7"/>
  <c r="M94" i="7"/>
  <c r="L94" i="7"/>
  <c r="K94" i="7"/>
  <c r="BF108" i="7"/>
  <c r="E94" i="7"/>
  <c r="D94" i="7"/>
  <c r="C94" i="7"/>
  <c r="Z93" i="7"/>
  <c r="Y93" i="7"/>
  <c r="X93" i="7"/>
  <c r="W93" i="7"/>
  <c r="V93" i="7"/>
  <c r="U93" i="7"/>
  <c r="T93" i="7"/>
  <c r="S93" i="7"/>
  <c r="R93" i="7"/>
  <c r="Q93" i="7"/>
  <c r="P93" i="7"/>
  <c r="O93" i="7"/>
  <c r="N93" i="7"/>
  <c r="M93" i="7"/>
  <c r="L93" i="7"/>
  <c r="K93" i="7"/>
  <c r="BF107" i="7"/>
  <c r="E93" i="7"/>
  <c r="D93" i="7"/>
  <c r="C93" i="7"/>
  <c r="Z92" i="7"/>
  <c r="Y92" i="7"/>
  <c r="X92" i="7"/>
  <c r="W92" i="7"/>
  <c r="V92" i="7"/>
  <c r="U92" i="7"/>
  <c r="T92" i="7"/>
  <c r="S92" i="7"/>
  <c r="R92" i="7"/>
  <c r="Q92" i="7"/>
  <c r="P92" i="7"/>
  <c r="O92" i="7"/>
  <c r="N92" i="7"/>
  <c r="M92" i="7"/>
  <c r="L92" i="7"/>
  <c r="K92" i="7"/>
  <c r="BF106" i="7"/>
  <c r="E92" i="7"/>
  <c r="D92" i="7"/>
  <c r="C92" i="7"/>
  <c r="Z91" i="7"/>
  <c r="Y91" i="7"/>
  <c r="X91" i="7"/>
  <c r="W91" i="7"/>
  <c r="V91" i="7"/>
  <c r="U91" i="7"/>
  <c r="T91" i="7"/>
  <c r="S91" i="7"/>
  <c r="R91" i="7"/>
  <c r="Q91" i="7"/>
  <c r="P91" i="7"/>
  <c r="O91" i="7"/>
  <c r="N91" i="7"/>
  <c r="M91" i="7"/>
  <c r="L91" i="7"/>
  <c r="K91" i="7"/>
  <c r="BF105" i="7"/>
  <c r="E91" i="7"/>
  <c r="D91" i="7"/>
  <c r="C91" i="7"/>
  <c r="Z90" i="7"/>
  <c r="Y90" i="7"/>
  <c r="X90" i="7"/>
  <c r="W90" i="7"/>
  <c r="V90" i="7"/>
  <c r="U90" i="7"/>
  <c r="T90" i="7"/>
  <c r="S90" i="7"/>
  <c r="R90" i="7"/>
  <c r="Q90" i="7"/>
  <c r="P90" i="7"/>
  <c r="O90" i="7"/>
  <c r="N90" i="7"/>
  <c r="M90" i="7"/>
  <c r="L90" i="7"/>
  <c r="K90" i="7"/>
  <c r="BF104" i="7"/>
  <c r="E90" i="7"/>
  <c r="D90" i="7"/>
  <c r="C90" i="7"/>
  <c r="Z89" i="7"/>
  <c r="Y89" i="7"/>
  <c r="X89" i="7"/>
  <c r="W89" i="7"/>
  <c r="V89" i="7"/>
  <c r="U89" i="7"/>
  <c r="T89" i="7"/>
  <c r="S89" i="7"/>
  <c r="R89" i="7"/>
  <c r="Q89" i="7"/>
  <c r="P89" i="7"/>
  <c r="O89" i="7"/>
  <c r="N89" i="7"/>
  <c r="M89" i="7"/>
  <c r="L89" i="7"/>
  <c r="K89" i="7"/>
  <c r="BF103" i="7"/>
  <c r="E89" i="7"/>
  <c r="D89" i="7"/>
  <c r="C89" i="7"/>
  <c r="Z88" i="7"/>
  <c r="Y88" i="7"/>
  <c r="X88" i="7"/>
  <c r="W88" i="7"/>
  <c r="V88" i="7"/>
  <c r="U88" i="7"/>
  <c r="T88" i="7"/>
  <c r="S88" i="7"/>
  <c r="R88" i="7"/>
  <c r="Q88" i="7"/>
  <c r="P88" i="7"/>
  <c r="O88" i="7"/>
  <c r="N88" i="7"/>
  <c r="M88" i="7"/>
  <c r="L88" i="7"/>
  <c r="K88" i="7"/>
  <c r="BF102" i="7"/>
  <c r="E88" i="7"/>
  <c r="D88" i="7"/>
  <c r="C88" i="7"/>
  <c r="Z87" i="7"/>
  <c r="X87" i="7"/>
  <c r="V87" i="7"/>
  <c r="T87" i="7"/>
  <c r="R87" i="7"/>
  <c r="P87" i="7"/>
  <c r="N87" i="7"/>
  <c r="L87" i="7"/>
  <c r="E87" i="7"/>
  <c r="D87" i="7"/>
  <c r="C87" i="7"/>
  <c r="E86" i="7"/>
  <c r="D86" i="7"/>
  <c r="C86" i="7"/>
  <c r="P124" i="7"/>
  <c r="X124" i="7"/>
  <c r="L124" i="7"/>
  <c r="T124" i="7"/>
  <c r="E102" i="7"/>
  <c r="N124" i="7"/>
  <c r="R124" i="7"/>
  <c r="V124" i="7"/>
  <c r="Z124" i="7"/>
  <c r="D102" i="7"/>
  <c r="N103" i="7"/>
  <c r="V103" i="7"/>
  <c r="Z103" i="7"/>
  <c r="C102" i="7"/>
  <c r="L103" i="7"/>
  <c r="P103" i="7"/>
  <c r="T103" i="7"/>
  <c r="X103" i="7"/>
  <c r="R103" i="7"/>
  <c r="E38" i="4"/>
  <c r="G38" i="4"/>
  <c r="I38" i="4"/>
  <c r="K38" i="4"/>
  <c r="L39" i="4"/>
  <c r="M38" i="4"/>
  <c r="N39" i="4"/>
  <c r="O38" i="4"/>
  <c r="P39" i="4"/>
  <c r="Q38" i="4"/>
  <c r="R39" i="4"/>
  <c r="S38" i="4"/>
  <c r="AB2" i="4"/>
  <c r="H39" i="4"/>
  <c r="T39" i="4"/>
  <c r="J39" i="4"/>
  <c r="F39" i="4"/>
  <c r="X39" i="4"/>
  <c r="O8" i="4"/>
  <c r="M8" i="4"/>
  <c r="M9" i="4"/>
  <c r="O7" i="4"/>
  <c r="W36" i="4"/>
  <c r="U36" i="4"/>
  <c r="X35" i="4"/>
  <c r="U35" i="4"/>
  <c r="V35" i="4"/>
  <c r="W35" i="4"/>
  <c r="X34" i="4"/>
  <c r="V34" i="4"/>
  <c r="W34" i="4"/>
  <c r="U34" i="4"/>
  <c r="V104" i="7"/>
  <c r="Z104" i="7"/>
  <c r="T104" i="7"/>
  <c r="N104" i="7"/>
  <c r="X104" i="7"/>
  <c r="R104" i="7"/>
  <c r="L104" i="7"/>
  <c r="P104" i="7"/>
  <c r="X125" i="7"/>
  <c r="N125" i="7"/>
  <c r="L125" i="7"/>
  <c r="R125" i="7"/>
  <c r="T125" i="7"/>
  <c r="V125" i="7"/>
  <c r="P125" i="7"/>
  <c r="Z125" i="7"/>
  <c r="C5" i="7"/>
  <c r="D5" i="7"/>
  <c r="F5" i="7"/>
  <c r="BA16" i="7"/>
  <c r="BB16" i="7"/>
  <c r="E17" i="7"/>
  <c r="G17" i="7"/>
  <c r="I17" i="7"/>
  <c r="K17" i="7"/>
  <c r="M17" i="7"/>
  <c r="O17" i="7"/>
  <c r="Q17" i="7"/>
  <c r="S17" i="7"/>
  <c r="D18" i="7"/>
  <c r="D19" i="7"/>
  <c r="D20" i="7"/>
  <c r="BA20" i="7"/>
  <c r="BB20" i="7"/>
  <c r="D21" i="7"/>
  <c r="AP21" i="7"/>
  <c r="AQ21" i="7"/>
  <c r="AR21" i="7"/>
  <c r="AS21" i="7"/>
  <c r="AT21" i="7"/>
  <c r="AU21" i="7"/>
  <c r="AV21" i="7"/>
  <c r="AW21" i="7"/>
  <c r="AX21" i="7"/>
  <c r="AY21" i="7"/>
  <c r="AZ21" i="7"/>
  <c r="D22" i="7"/>
  <c r="D23" i="7"/>
  <c r="D24" i="7"/>
  <c r="D25" i="7"/>
  <c r="BA25" i="7"/>
  <c r="BB25" i="7"/>
  <c r="D26" i="7"/>
  <c r="D27" i="7"/>
  <c r="D28" i="7"/>
  <c r="D29" i="7"/>
  <c r="BA29" i="7"/>
  <c r="BB29" i="7"/>
  <c r="D30" i="7"/>
  <c r="AP30" i="7"/>
  <c r="AQ30" i="7"/>
  <c r="AR30" i="7"/>
  <c r="AS30" i="7"/>
  <c r="AT30" i="7"/>
  <c r="AU30" i="7"/>
  <c r="AV30" i="7"/>
  <c r="AW30" i="7"/>
  <c r="AX30" i="7"/>
  <c r="AY30" i="7"/>
  <c r="AZ30" i="7"/>
  <c r="D31" i="7"/>
  <c r="D32" i="7"/>
  <c r="C33" i="7"/>
  <c r="E33" i="7"/>
  <c r="F33" i="7"/>
  <c r="G33" i="7"/>
  <c r="H33" i="7"/>
  <c r="I33" i="7"/>
  <c r="J33" i="7"/>
  <c r="K33" i="7"/>
  <c r="L33" i="7"/>
  <c r="M33" i="7"/>
  <c r="N33" i="7"/>
  <c r="O33" i="7"/>
  <c r="P33" i="7"/>
  <c r="Q33" i="7"/>
  <c r="R33" i="7"/>
  <c r="S33" i="7"/>
  <c r="T33" i="7"/>
  <c r="BA35" i="7"/>
  <c r="BB35" i="7"/>
  <c r="AP36" i="7"/>
  <c r="AQ36" i="7"/>
  <c r="AR36" i="7"/>
  <c r="AS36" i="7"/>
  <c r="AT36" i="7"/>
  <c r="AU36" i="7"/>
  <c r="AV36" i="7"/>
  <c r="AW36" i="7"/>
  <c r="AX36" i="7"/>
  <c r="AY36" i="7"/>
  <c r="AZ36" i="7"/>
  <c r="E37" i="7"/>
  <c r="G37" i="7"/>
  <c r="I37" i="7"/>
  <c r="K37" i="7"/>
  <c r="M37" i="7"/>
  <c r="O37" i="7"/>
  <c r="Q37" i="7"/>
  <c r="S37" i="7"/>
  <c r="E38" i="7"/>
  <c r="G38" i="7"/>
  <c r="I38" i="7"/>
  <c r="K38" i="7"/>
  <c r="M38" i="7"/>
  <c r="O38" i="7"/>
  <c r="Q38" i="7"/>
  <c r="S38" i="7"/>
  <c r="BA39" i="7"/>
  <c r="BB39" i="7"/>
  <c r="BA43" i="7"/>
  <c r="BB43" i="7"/>
  <c r="AP44" i="7"/>
  <c r="AQ44" i="7"/>
  <c r="AR44" i="7"/>
  <c r="AS44" i="7"/>
  <c r="AT44" i="7"/>
  <c r="AU44" i="7"/>
  <c r="AV44" i="7"/>
  <c r="AW44" i="7"/>
  <c r="AX44" i="7"/>
  <c r="AY44" i="7"/>
  <c r="AZ44" i="7"/>
  <c r="Q87" i="7"/>
  <c r="Q103" i="7"/>
  <c r="Q104" i="7"/>
  <c r="Q130" i="7"/>
  <c r="Q146" i="7"/>
  <c r="Q147" i="7"/>
  <c r="Q108" i="7"/>
  <c r="Q124" i="7"/>
  <c r="Q125" i="7"/>
  <c r="U108" i="7"/>
  <c r="U124" i="7"/>
  <c r="U125" i="7"/>
  <c r="U87" i="7"/>
  <c r="U103" i="7"/>
  <c r="U104" i="7"/>
  <c r="U130" i="7"/>
  <c r="U146" i="7"/>
  <c r="U147" i="7"/>
  <c r="S108" i="7"/>
  <c r="S124" i="7"/>
  <c r="S125" i="7"/>
  <c r="S130" i="7"/>
  <c r="S146" i="7"/>
  <c r="S147" i="7"/>
  <c r="S87" i="7"/>
  <c r="S103" i="7"/>
  <c r="S104" i="7"/>
  <c r="K108" i="7"/>
  <c r="K124" i="7"/>
  <c r="K125" i="7"/>
  <c r="K130" i="7"/>
  <c r="K146" i="7"/>
  <c r="K147" i="7"/>
  <c r="K87" i="7"/>
  <c r="Y87" i="7"/>
  <c r="Y103" i="7"/>
  <c r="Y104" i="7"/>
  <c r="Y130" i="7"/>
  <c r="Y146" i="7"/>
  <c r="Y147" i="7"/>
  <c r="Y108" i="7"/>
  <c r="Y124" i="7"/>
  <c r="Y125" i="7"/>
  <c r="W108" i="7"/>
  <c r="W124" i="7"/>
  <c r="W125" i="7"/>
  <c r="W130" i="7"/>
  <c r="W146" i="7"/>
  <c r="W147" i="7"/>
  <c r="W87" i="7"/>
  <c r="W103" i="7"/>
  <c r="W104" i="7"/>
  <c r="O108" i="7"/>
  <c r="O124" i="7"/>
  <c r="O125" i="7"/>
  <c r="O87" i="7"/>
  <c r="O103" i="7"/>
  <c r="O104" i="7"/>
  <c r="O130" i="7"/>
  <c r="O146" i="7"/>
  <c r="O147" i="7"/>
  <c r="M108" i="7"/>
  <c r="M124" i="7"/>
  <c r="M125" i="7"/>
  <c r="M130" i="7"/>
  <c r="M146" i="7"/>
  <c r="M147" i="7"/>
  <c r="M87" i="7"/>
  <c r="M103" i="7"/>
  <c r="M104" i="7"/>
  <c r="AX20" i="7"/>
  <c r="M6" i="7"/>
  <c r="M7" i="7"/>
  <c r="M8" i="7"/>
  <c r="BN25" i="7"/>
  <c r="BN21" i="7"/>
  <c r="BN23" i="7"/>
  <c r="D33" i="7"/>
  <c r="AZ20" i="7"/>
  <c r="M4" i="7"/>
  <c r="C17" i="7"/>
  <c r="BN18" i="7"/>
  <c r="BN19" i="7"/>
  <c r="BN26" i="7"/>
  <c r="AS20" i="7"/>
  <c r="AQ20" i="7"/>
  <c r="AU20" i="7"/>
  <c r="AY20" i="7"/>
  <c r="AV20" i="7"/>
  <c r="AT20" i="7"/>
  <c r="BN16" i="7"/>
  <c r="BN20" i="7"/>
  <c r="BN24" i="7"/>
  <c r="O6" i="7"/>
  <c r="O7" i="7"/>
  <c r="O8" i="7"/>
  <c r="BN22" i="7"/>
  <c r="AP20" i="7"/>
  <c r="BN17" i="7"/>
  <c r="BN15" i="7"/>
  <c r="BF101" i="7"/>
  <c r="BF117" i="7"/>
  <c r="BF118" i="7"/>
  <c r="K103" i="7"/>
  <c r="K104" i="7"/>
  <c r="AR20" i="7"/>
  <c r="AW20" i="7"/>
  <c r="AS42" i="7"/>
  <c r="AW42" i="7"/>
  <c r="AQ42" i="7"/>
  <c r="AU42" i="7"/>
  <c r="AY42" i="7"/>
  <c r="AV42" i="7"/>
  <c r="AP42" i="7"/>
  <c r="AX42" i="7"/>
  <c r="AR42" i="7"/>
  <c r="AZ42" i="7"/>
  <c r="AT42" i="7"/>
  <c r="AR25" i="7"/>
  <c r="AV25" i="7"/>
  <c r="AZ25" i="7"/>
  <c r="AP25" i="7"/>
  <c r="AT25" i="7"/>
  <c r="AX25" i="7"/>
  <c r="AS25" i="7"/>
  <c r="AU25" i="7"/>
  <c r="AW25" i="7"/>
  <c r="AQ25" i="7"/>
  <c r="AY25" i="7"/>
  <c r="AR32" i="7"/>
  <c r="AV32" i="7"/>
  <c r="AZ32" i="7"/>
  <c r="AP32" i="7"/>
  <c r="AT32" i="7"/>
  <c r="AX32" i="7"/>
  <c r="AW32" i="7"/>
  <c r="AQ32" i="7"/>
  <c r="AY32" i="7"/>
  <c r="AS32" i="7"/>
  <c r="AU32" i="7"/>
  <c r="AS17" i="7"/>
  <c r="AW17" i="7"/>
  <c r="AQ17" i="7"/>
  <c r="AU17" i="7"/>
  <c r="AY17" i="7"/>
  <c r="AR17" i="7"/>
  <c r="AV17" i="7"/>
  <c r="AZ17" i="7"/>
  <c r="AT17" i="7"/>
  <c r="AX17" i="7"/>
  <c r="AP17" i="7"/>
  <c r="AQ28" i="7"/>
  <c r="AU28" i="7"/>
  <c r="AY28" i="7"/>
  <c r="AS28" i="7"/>
  <c r="AW28" i="7"/>
  <c r="AP28" i="7"/>
  <c r="AX28" i="7"/>
  <c r="AR28" i="7"/>
  <c r="AZ28" i="7"/>
  <c r="AT28" i="7"/>
  <c r="AV28" i="7"/>
  <c r="AS24" i="7"/>
  <c r="AW24" i="7"/>
  <c r="AQ24" i="7"/>
  <c r="AU24" i="7"/>
  <c r="AY24" i="7"/>
  <c r="AP24" i="7"/>
  <c r="AX24" i="7"/>
  <c r="AR24" i="7"/>
  <c r="AZ24" i="7"/>
  <c r="AT24" i="7"/>
  <c r="AV24" i="7"/>
  <c r="AQ29" i="7"/>
  <c r="AU29" i="7"/>
  <c r="AY29" i="7"/>
  <c r="AS29" i="7"/>
  <c r="AW29" i="7"/>
  <c r="AR29" i="7"/>
  <c r="AZ29" i="7"/>
  <c r="AT29" i="7"/>
  <c r="AV29" i="7"/>
  <c r="AP29" i="7"/>
  <c r="AX29" i="7"/>
  <c r="AS39" i="7"/>
  <c r="AW39" i="7"/>
  <c r="AQ39" i="7"/>
  <c r="AU39" i="7"/>
  <c r="AY39" i="7"/>
  <c r="AP39" i="7"/>
  <c r="AX39" i="7"/>
  <c r="AR39" i="7"/>
  <c r="AZ39" i="7"/>
  <c r="AT39" i="7"/>
  <c r="AV39" i="7"/>
  <c r="AS26" i="7"/>
  <c r="AW26" i="7"/>
  <c r="AQ26" i="7"/>
  <c r="AU26" i="7"/>
  <c r="AY26" i="7"/>
  <c r="AP26" i="7"/>
  <c r="AX26" i="7"/>
  <c r="AR26" i="7"/>
  <c r="AZ26" i="7"/>
  <c r="AT26" i="7"/>
  <c r="AV26" i="7"/>
  <c r="AR35" i="7"/>
  <c r="AV35" i="7"/>
  <c r="AZ35" i="7"/>
  <c r="AP35" i="7"/>
  <c r="AT35" i="7"/>
  <c r="AX35" i="7"/>
  <c r="AW35" i="7"/>
  <c r="AQ35" i="7"/>
  <c r="AY35" i="7"/>
  <c r="AS35" i="7"/>
  <c r="AU35" i="7"/>
  <c r="AP43" i="7"/>
  <c r="AT43" i="7"/>
  <c r="AX43" i="7"/>
  <c r="AR43" i="7"/>
  <c r="AV43" i="7"/>
  <c r="AZ43" i="7"/>
  <c r="AS43" i="7"/>
  <c r="AU43" i="7"/>
  <c r="AW43" i="7"/>
  <c r="AQ43" i="7"/>
  <c r="AY43" i="7"/>
  <c r="AR40" i="7"/>
  <c r="AV40" i="7"/>
  <c r="AZ40" i="7"/>
  <c r="AP40" i="7"/>
  <c r="AT40" i="7"/>
  <c r="AX40" i="7"/>
  <c r="AQ40" i="7"/>
  <c r="AY40" i="7"/>
  <c r="AS40" i="7"/>
  <c r="AU40" i="7"/>
  <c r="AW40" i="7"/>
  <c r="AR38" i="7"/>
  <c r="AV38" i="7"/>
  <c r="AZ38" i="7"/>
  <c r="AP38" i="7"/>
  <c r="AT38" i="7"/>
  <c r="AX38" i="7"/>
  <c r="AS38" i="7"/>
  <c r="AU38" i="7"/>
  <c r="AW38" i="7"/>
  <c r="AQ38" i="7"/>
  <c r="AY38" i="7"/>
  <c r="AP19" i="7"/>
  <c r="AT19" i="7"/>
  <c r="AX19" i="7"/>
  <c r="AR19" i="7"/>
  <c r="AV19" i="7"/>
  <c r="AZ19" i="7"/>
  <c r="AS19" i="7"/>
  <c r="AW19" i="7"/>
  <c r="AQ19" i="7"/>
  <c r="AU19" i="7"/>
  <c r="AY19" i="7"/>
  <c r="AQ34" i="7"/>
  <c r="AU34" i="7"/>
  <c r="AY34" i="7"/>
  <c r="AS34" i="7"/>
  <c r="AW34" i="7"/>
  <c r="AR34" i="7"/>
  <c r="AZ34" i="7"/>
  <c r="AT34" i="7"/>
  <c r="AV34" i="7"/>
  <c r="AP34" i="7"/>
  <c r="AX34" i="7"/>
  <c r="AR16" i="7"/>
  <c r="AV16" i="7"/>
  <c r="AZ16" i="7"/>
  <c r="AP16" i="7"/>
  <c r="AT16" i="7"/>
  <c r="AX16" i="7"/>
  <c r="AQ16" i="7"/>
  <c r="AU16" i="7"/>
  <c r="AY16" i="7"/>
  <c r="AW16" i="7"/>
  <c r="AS16" i="7"/>
  <c r="AR15" i="7"/>
  <c r="AV15" i="7"/>
  <c r="AZ15" i="7"/>
  <c r="AP15" i="7"/>
  <c r="AT15" i="7"/>
  <c r="AX15" i="7"/>
  <c r="AQ15" i="7"/>
  <c r="AU15" i="7"/>
  <c r="AY15" i="7"/>
  <c r="AS15" i="7"/>
  <c r="AW15" i="7"/>
  <c r="BM122" i="4"/>
  <c r="BM123" i="4"/>
  <c r="BL122" i="4"/>
  <c r="BL123" i="4"/>
  <c r="BK122" i="4"/>
  <c r="BK123" i="4"/>
  <c r="BJ122" i="4"/>
  <c r="BJ123" i="4"/>
  <c r="BI122" i="4"/>
  <c r="BI123" i="4"/>
  <c r="BH122" i="4"/>
  <c r="BH123" i="4"/>
  <c r="BF121" i="4"/>
  <c r="BF120" i="4"/>
  <c r="E106" i="4"/>
  <c r="D106" i="4"/>
  <c r="C106" i="4"/>
  <c r="BF119" i="4"/>
  <c r="E105" i="4"/>
  <c r="D105" i="4"/>
  <c r="C105" i="4"/>
  <c r="BF118" i="4"/>
  <c r="E104" i="4"/>
  <c r="D104" i="4"/>
  <c r="C104" i="4"/>
  <c r="BF117" i="4"/>
  <c r="E103" i="4"/>
  <c r="D103" i="4"/>
  <c r="C103" i="4"/>
  <c r="E102" i="4"/>
  <c r="D102" i="4"/>
  <c r="C102" i="4"/>
  <c r="BF115" i="4"/>
  <c r="E101" i="4"/>
  <c r="D101" i="4"/>
  <c r="C101" i="4"/>
  <c r="E100" i="4"/>
  <c r="D100" i="4"/>
  <c r="C100" i="4"/>
  <c r="BF113" i="4"/>
  <c r="E99" i="4"/>
  <c r="D99" i="4"/>
  <c r="C99" i="4"/>
  <c r="E98" i="4"/>
  <c r="D98" i="4"/>
  <c r="C98" i="4"/>
  <c r="BF111" i="4"/>
  <c r="E97" i="4"/>
  <c r="D97" i="4"/>
  <c r="C97" i="4"/>
  <c r="BF110" i="4"/>
  <c r="E96" i="4"/>
  <c r="D96" i="4"/>
  <c r="C96" i="4"/>
  <c r="E95" i="4"/>
  <c r="D95" i="4"/>
  <c r="C95" i="4"/>
  <c r="BF108" i="4"/>
  <c r="E94" i="4"/>
  <c r="D94" i="4"/>
  <c r="C94" i="4"/>
  <c r="BF107" i="4"/>
  <c r="E93" i="4"/>
  <c r="D93" i="4"/>
  <c r="C93" i="4"/>
  <c r="E92" i="4"/>
  <c r="D92" i="4"/>
  <c r="C92" i="4"/>
  <c r="E91" i="4"/>
  <c r="D91" i="4"/>
  <c r="C91" i="4"/>
  <c r="AZ55" i="4"/>
  <c r="AY55" i="4"/>
  <c r="AX55" i="4"/>
  <c r="AW55" i="4"/>
  <c r="AV55" i="4"/>
  <c r="AU55" i="4"/>
  <c r="AT55" i="4"/>
  <c r="AS55" i="4"/>
  <c r="AR55" i="4"/>
  <c r="AQ55" i="4"/>
  <c r="AP55" i="4"/>
  <c r="BB54" i="4"/>
  <c r="BA54" i="4"/>
  <c r="BB39" i="4"/>
  <c r="BA39" i="4"/>
  <c r="AZ36" i="4"/>
  <c r="AY36" i="4"/>
  <c r="AX36" i="4"/>
  <c r="AW36" i="4"/>
  <c r="AV36" i="4"/>
  <c r="AU36" i="4"/>
  <c r="AT36" i="4"/>
  <c r="AS36" i="4"/>
  <c r="AR36" i="4"/>
  <c r="AQ36" i="4"/>
  <c r="AP36" i="4"/>
  <c r="BB35" i="4"/>
  <c r="BA35" i="4"/>
  <c r="T33" i="4"/>
  <c r="S33" i="4"/>
  <c r="R33" i="4"/>
  <c r="Q33" i="4"/>
  <c r="P33" i="4"/>
  <c r="O33" i="4"/>
  <c r="N33" i="4"/>
  <c r="M33" i="4"/>
  <c r="L33" i="4"/>
  <c r="K33" i="4"/>
  <c r="J33" i="4"/>
  <c r="I33" i="4"/>
  <c r="H33" i="4"/>
  <c r="G33" i="4"/>
  <c r="F33" i="4"/>
  <c r="E33" i="4"/>
  <c r="AZ30" i="4"/>
  <c r="AY30" i="4"/>
  <c r="AX30" i="4"/>
  <c r="AW30" i="4"/>
  <c r="AV30" i="4"/>
  <c r="AU30" i="4"/>
  <c r="AT30" i="4"/>
  <c r="AS30" i="4"/>
  <c r="AR30" i="4"/>
  <c r="AQ30" i="4"/>
  <c r="AP30" i="4"/>
  <c r="BB29" i="4"/>
  <c r="BA29" i="4"/>
  <c r="BB25" i="4"/>
  <c r="BA25" i="4"/>
  <c r="AZ21" i="4"/>
  <c r="AY21" i="4"/>
  <c r="AX21" i="4"/>
  <c r="AW21" i="4"/>
  <c r="AV21" i="4"/>
  <c r="AU21" i="4"/>
  <c r="AT21" i="4"/>
  <c r="AS21" i="4"/>
  <c r="AR21" i="4"/>
  <c r="AQ21" i="4"/>
  <c r="AP21" i="4"/>
  <c r="BB20" i="4"/>
  <c r="BA20" i="4"/>
  <c r="BB16" i="4"/>
  <c r="BA16" i="4"/>
  <c r="D33" i="4"/>
  <c r="B49" i="4"/>
  <c r="BN24" i="4"/>
  <c r="BN20" i="4"/>
  <c r="BN18" i="4"/>
  <c r="L34" i="7"/>
  <c r="T34" i="7"/>
  <c r="O34" i="7"/>
  <c r="S34" i="7"/>
  <c r="K34" i="7"/>
  <c r="M34" i="7"/>
  <c r="J34" i="7"/>
  <c r="I34" i="7"/>
  <c r="N34" i="7"/>
  <c r="Q34" i="7"/>
  <c r="R34" i="7"/>
  <c r="P34" i="7"/>
  <c r="G34" i="7"/>
  <c r="F34" i="7"/>
  <c r="E34" i="7"/>
  <c r="H34" i="7"/>
  <c r="I36" i="7"/>
  <c r="Q36" i="7"/>
  <c r="M36" i="7"/>
  <c r="K36" i="7"/>
  <c r="S36" i="7"/>
  <c r="E36" i="7"/>
  <c r="O36" i="7"/>
  <c r="G36" i="7"/>
  <c r="N35" i="7"/>
  <c r="F35" i="7"/>
  <c r="E35" i="7"/>
  <c r="L35" i="7"/>
  <c r="Q35" i="7"/>
  <c r="H35" i="7"/>
  <c r="S35" i="7"/>
  <c r="M35" i="7"/>
  <c r="G35" i="7"/>
  <c r="P35" i="7"/>
  <c r="T35" i="7"/>
  <c r="K35" i="7"/>
  <c r="O35" i="7"/>
  <c r="R35" i="7"/>
  <c r="J35" i="7"/>
  <c r="I35" i="7"/>
  <c r="BN19" i="4"/>
  <c r="BN16" i="4"/>
  <c r="BF109" i="4"/>
  <c r="BN26" i="4"/>
  <c r="BN22" i="4"/>
  <c r="BN25" i="4"/>
  <c r="BN21" i="4"/>
  <c r="C107" i="4"/>
  <c r="C17" i="4"/>
  <c r="BN17" i="4"/>
  <c r="E107" i="4"/>
  <c r="BN23" i="4"/>
  <c r="BF116" i="4"/>
  <c r="BF112" i="4"/>
  <c r="D107" i="4"/>
  <c r="BF114" i="4"/>
  <c r="N35" i="4"/>
  <c r="O35" i="4"/>
  <c r="AV39" i="4"/>
  <c r="K35" i="4"/>
  <c r="M35" i="4"/>
  <c r="AY54" i="4"/>
  <c r="L35" i="4"/>
  <c r="P35" i="4"/>
  <c r="R35" i="4"/>
  <c r="S35" i="4"/>
  <c r="AS29" i="4"/>
  <c r="H35" i="4"/>
  <c r="AV38" i="4"/>
  <c r="T35" i="4"/>
  <c r="I35" i="4"/>
  <c r="Q35" i="4"/>
  <c r="J35" i="4"/>
  <c r="AX35" i="4"/>
  <c r="F35" i="4"/>
  <c r="AZ20" i="4"/>
  <c r="AW25" i="4"/>
  <c r="G35" i="4"/>
  <c r="AZ16" i="4"/>
  <c r="E35" i="4"/>
  <c r="O9" i="4"/>
  <c r="O34" i="4"/>
  <c r="S34" i="4"/>
  <c r="K34" i="4"/>
  <c r="M36" i="4"/>
  <c r="R34" i="4"/>
  <c r="N34" i="4"/>
  <c r="M34" i="4"/>
  <c r="Q36" i="4"/>
  <c r="P34" i="4"/>
  <c r="K36" i="4"/>
  <c r="E36" i="4"/>
  <c r="AZ45" i="4"/>
  <c r="AV45" i="4"/>
  <c r="AR45" i="4"/>
  <c r="AY45" i="4"/>
  <c r="AT45" i="4"/>
  <c r="AX45" i="4"/>
  <c r="AS45" i="4"/>
  <c r="AU45" i="4"/>
  <c r="AP45" i="4"/>
  <c r="AW45" i="4"/>
  <c r="AQ45" i="4"/>
  <c r="AZ24" i="4"/>
  <c r="AV24" i="4"/>
  <c r="AR24" i="4"/>
  <c r="AY24" i="4"/>
  <c r="AT24" i="4"/>
  <c r="AS24" i="4"/>
  <c r="AU24" i="4"/>
  <c r="AP24" i="4"/>
  <c r="AX24" i="4"/>
  <c r="AW24" i="4"/>
  <c r="AQ24" i="4"/>
  <c r="O36" i="4"/>
  <c r="I36" i="4"/>
  <c r="G36" i="4"/>
  <c r="AY32" i="4"/>
  <c r="AU32" i="4"/>
  <c r="AQ32" i="4"/>
  <c r="AX32" i="4"/>
  <c r="AS32" i="4"/>
  <c r="AW32" i="4"/>
  <c r="AZ32" i="4"/>
  <c r="AT32" i="4"/>
  <c r="AR32" i="4"/>
  <c r="AV32" i="4"/>
  <c r="AP32" i="4"/>
  <c r="L34" i="4"/>
  <c r="F34" i="4"/>
  <c r="I34" i="4"/>
  <c r="BF106" i="4"/>
  <c r="BF122" i="4"/>
  <c r="BF123" i="4"/>
  <c r="BN15" i="4"/>
  <c r="S36" i="4"/>
  <c r="AX28" i="4"/>
  <c r="AT28" i="4"/>
  <c r="AP28" i="4"/>
  <c r="AZ28" i="4"/>
  <c r="AU28" i="4"/>
  <c r="AY28" i="4"/>
  <c r="AV28" i="4"/>
  <c r="AQ28" i="4"/>
  <c r="AS28" i="4"/>
  <c r="AR28" i="4"/>
  <c r="AW28" i="4"/>
  <c r="AW19" i="4"/>
  <c r="AV19" i="4"/>
  <c r="AR19" i="4"/>
  <c r="AX19" i="4"/>
  <c r="AT19" i="4"/>
  <c r="AP19" i="4"/>
  <c r="AS19" i="4"/>
  <c r="AZ19" i="4"/>
  <c r="AQ19" i="4"/>
  <c r="AY19" i="4"/>
  <c r="AU19" i="4"/>
  <c r="T34" i="4"/>
  <c r="Q34" i="4"/>
  <c r="AY16" i="4"/>
  <c r="AQ16" i="4"/>
  <c r="AS16" i="4"/>
  <c r="AX34" i="4"/>
  <c r="AT34" i="4"/>
  <c r="AP34" i="4"/>
  <c r="AV34" i="4"/>
  <c r="AQ34" i="4"/>
  <c r="AU34" i="4"/>
  <c r="AZ34" i="4"/>
  <c r="AW34" i="4"/>
  <c r="AR34" i="4"/>
  <c r="AS34" i="4"/>
  <c r="AY34" i="4"/>
  <c r="AZ17" i="4"/>
  <c r="AY17" i="4"/>
  <c r="AU17" i="4"/>
  <c r="AW17" i="4"/>
  <c r="AS17" i="4"/>
  <c r="AV17" i="4"/>
  <c r="AR17" i="4"/>
  <c r="AQ17" i="4"/>
  <c r="AX17" i="4"/>
  <c r="AT17" i="4"/>
  <c r="AP17" i="4"/>
  <c r="AY40" i="4"/>
  <c r="AU40" i="4"/>
  <c r="AQ40" i="4"/>
  <c r="AZ40" i="4"/>
  <c r="AT40" i="4"/>
  <c r="AX40" i="4"/>
  <c r="AS40" i="4"/>
  <c r="AV40" i="4"/>
  <c r="AP40" i="4"/>
  <c r="AW40" i="4"/>
  <c r="AR40" i="4"/>
  <c r="G34" i="4"/>
  <c r="J34" i="4"/>
  <c r="H34" i="4"/>
  <c r="AQ39" i="4"/>
  <c r="AQ29" i="4"/>
  <c r="AR39" i="4"/>
  <c r="AT39" i="4"/>
  <c r="AZ39" i="4"/>
  <c r="AS39" i="4"/>
  <c r="AZ54" i="4"/>
  <c r="AS54" i="4"/>
  <c r="AX54" i="4"/>
  <c r="AY29" i="4"/>
  <c r="AP39" i="4"/>
  <c r="AX39" i="4"/>
  <c r="AW39" i="4"/>
  <c r="AR54" i="4"/>
  <c r="AZ38" i="4"/>
  <c r="AR29" i="4"/>
  <c r="AY39" i="4"/>
  <c r="AU39" i="4"/>
  <c r="AP54" i="4"/>
  <c r="AW54" i="4"/>
  <c r="AZ29" i="4"/>
  <c r="AW29" i="4"/>
  <c r="AP29" i="4"/>
  <c r="AX29" i="4"/>
  <c r="AV29" i="4"/>
  <c r="AU29" i="4"/>
  <c r="AW38" i="4"/>
  <c r="AT29" i="4"/>
  <c r="AR38" i="4"/>
  <c r="AQ38" i="4"/>
  <c r="AU38" i="4"/>
  <c r="AX25" i="4"/>
  <c r="AP38" i="4"/>
  <c r="AT38" i="4"/>
  <c r="AY38" i="4"/>
  <c r="AU54" i="4"/>
  <c r="AV54" i="4"/>
  <c r="AX38" i="4"/>
  <c r="AS38" i="4"/>
  <c r="AQ54" i="4"/>
  <c r="AT54" i="4"/>
  <c r="AY35" i="4"/>
  <c r="AT25" i="4"/>
  <c r="AQ25" i="4"/>
  <c r="AZ25" i="4"/>
  <c r="AU25" i="4"/>
  <c r="AV25" i="4"/>
  <c r="AR25" i="4"/>
  <c r="AP25" i="4"/>
  <c r="AY25" i="4"/>
  <c r="AS25" i="4"/>
  <c r="AW35" i="4"/>
  <c r="AR35" i="4"/>
  <c r="AS35" i="4"/>
  <c r="AT35" i="4"/>
  <c r="AZ35" i="4"/>
  <c r="AV35" i="4"/>
  <c r="AU35" i="4"/>
  <c r="AP35" i="4"/>
  <c r="AQ35" i="4"/>
  <c r="AP20" i="4"/>
  <c r="AQ20" i="4"/>
  <c r="AT20" i="4"/>
  <c r="AS20" i="4"/>
  <c r="AU20" i="4"/>
  <c r="AY20" i="4"/>
  <c r="AR20" i="4"/>
  <c r="AV20" i="4"/>
  <c r="AX20" i="4"/>
  <c r="AW20" i="4"/>
  <c r="AP16" i="4"/>
  <c r="AV16" i="4"/>
  <c r="AW16" i="4"/>
  <c r="AX16" i="4"/>
  <c r="AR16" i="4"/>
  <c r="AT16" i="4"/>
  <c r="AU16" i="4"/>
  <c r="AZ26" i="4"/>
  <c r="AV26" i="4"/>
  <c r="AR26" i="4"/>
  <c r="AX26" i="4"/>
  <c r="AS26" i="4"/>
  <c r="AQ26" i="4"/>
  <c r="AY26" i="4"/>
  <c r="AT26" i="4"/>
  <c r="AW26" i="4"/>
  <c r="AU26" i="4"/>
  <c r="AP26" i="4"/>
  <c r="E34" i="4"/>
  <c r="AY15" i="4"/>
  <c r="AZ15" i="4"/>
  <c r="AV15" i="4"/>
  <c r="AR15" i="4"/>
  <c r="AU15" i="4"/>
  <c r="AQ15" i="4"/>
  <c r="AW15" i="4"/>
  <c r="AS15" i="4"/>
  <c r="AT15" i="4"/>
  <c r="AP15" i="4"/>
  <c r="AX15" i="4"/>
</calcChain>
</file>

<file path=xl/comments1.xml><?xml version="1.0" encoding="utf-8"?>
<comments xmlns="http://schemas.openxmlformats.org/spreadsheetml/2006/main">
  <authors>
    <author>frgreen</author>
    <author>rommel mejia</author>
  </authors>
  <commentList>
    <comment ref="M5" authorId="0">
      <text>
        <r>
          <rPr>
            <b/>
            <sz val="12"/>
            <color indexed="81"/>
            <rFont val="Tahoma"/>
            <family val="2"/>
          </rPr>
          <t>Total Server Count:</t>
        </r>
        <r>
          <rPr>
            <sz val="12"/>
            <color indexed="81"/>
            <rFont val="Tahoma"/>
            <family val="2"/>
          </rPr>
          <t xml:space="preserve">  If this cell is red, there is an issue with the VM Layout.
</t>
        </r>
        <r>
          <rPr>
            <b/>
            <sz val="12"/>
            <color indexed="81"/>
            <rFont val="Tahoma"/>
            <family val="2"/>
          </rPr>
          <t>Note:</t>
        </r>
        <r>
          <rPr>
            <sz val="12"/>
            <color indexed="81"/>
            <rFont val="Tahoma"/>
            <family val="2"/>
          </rPr>
          <t xml:space="preserve">  DSR 7.1.1  supports a maximum of 8 X5-2 servers and a maximum of 10 HP Gen 9 Rackmount servers.  You have an configured a X5-2 system with too many servers.</t>
        </r>
      </text>
    </comment>
    <comment ref="C21" authorId="0">
      <text>
        <r>
          <rPr>
            <b/>
            <sz val="12"/>
            <color indexed="81"/>
            <rFont val="Tahoma"/>
            <family val="2"/>
          </rPr>
          <t>SOAM VM Count:</t>
        </r>
        <r>
          <rPr>
            <sz val="12"/>
            <color indexed="81"/>
            <rFont val="Tahoma"/>
            <family val="2"/>
          </rPr>
          <t xml:space="preserve">  If this cell is red, then the SOAM VM Count is incorrect.
</t>
        </r>
        <r>
          <rPr>
            <b/>
            <sz val="12"/>
            <color indexed="81"/>
            <rFont val="Tahoma"/>
            <family val="2"/>
          </rPr>
          <t xml:space="preserve">Note:  </t>
        </r>
        <r>
          <rPr>
            <sz val="12"/>
            <color indexed="81"/>
            <rFont val="Tahoma"/>
            <family val="2"/>
          </rPr>
          <t>When PDRA or OCS is enabled, the SOAM redundancy model must be set to Active/Standby/Spare.  This model will require 3 VMs for the SOAM at each node. In systems
without PDRA or OCS, the Active/Standby model is acceptable and the SOAM VM count can be set to 2.</t>
        </r>
      </text>
    </comment>
    <comment ref="B122" authorId="1">
      <text>
        <r>
          <rPr>
            <b/>
            <sz val="12"/>
            <color indexed="81"/>
            <rFont val="Tahoma"/>
            <family val="2"/>
          </rPr>
          <t xml:space="preserve">
rommel mejia:
</t>
        </r>
        <r>
          <rPr>
            <sz val="12"/>
            <color indexed="81"/>
            <rFont val="Tahoma"/>
            <family val="2"/>
          </rPr>
          <t>2/23/17 - change from 56 to 28</t>
        </r>
      </text>
    </comment>
    <comment ref="B123" authorId="1">
      <text>
        <r>
          <rPr>
            <b/>
            <sz val="12"/>
            <color indexed="81"/>
            <rFont val="Tahoma"/>
            <family val="2"/>
          </rPr>
          <t xml:space="preserve">rommel mejia:
</t>
        </r>
        <r>
          <rPr>
            <sz val="12"/>
            <color indexed="81"/>
            <rFont val="Tahoma"/>
            <family val="2"/>
          </rPr>
          <t>2/23/17 - change from 45 to 24</t>
        </r>
      </text>
    </comment>
  </commentList>
</comments>
</file>

<file path=xl/comments2.xml><?xml version="1.0" encoding="utf-8"?>
<comments xmlns="http://schemas.openxmlformats.org/spreadsheetml/2006/main">
  <authors>
    <author>frgreen</author>
  </authors>
  <commentList>
    <comment ref="M11" authorId="0">
      <text>
        <r>
          <rPr>
            <b/>
            <sz val="12"/>
            <color indexed="81"/>
            <rFont val="Tahoma"/>
            <family val="2"/>
          </rPr>
          <t>Enter the site that will use this packing info.</t>
        </r>
      </text>
    </comment>
  </commentList>
</comments>
</file>

<file path=xl/sharedStrings.xml><?xml version="1.0" encoding="utf-8"?>
<sst xmlns="http://schemas.openxmlformats.org/spreadsheetml/2006/main" count="1002" uniqueCount="338">
  <si>
    <t>Note:  Cells in yellow and the cells outlined in orange can be edited.</t>
  </si>
  <si>
    <t>OC-DSR: VM Placement &amp; CPU Pinning</t>
  </si>
  <si>
    <t>Solution Assumptions</t>
  </si>
  <si>
    <t>Solution Output Summary</t>
  </si>
  <si>
    <t>VM Resource Requirements</t>
  </si>
  <si>
    <t>VM Resource Requireents</t>
  </si>
  <si>
    <t>HW Type</t>
  </si>
  <si>
    <t>Cores</t>
  </si>
  <si>
    <t>Mem (GB)</t>
  </si>
  <si>
    <t>HD (GB)</t>
  </si>
  <si>
    <t>Total Server Count</t>
  </si>
  <si>
    <t>VM Profile</t>
  </si>
  <si>
    <t xml:space="preserve">Cores </t>
  </si>
  <si>
    <t>MeM (GB)</t>
  </si>
  <si>
    <t>X5-2</t>
  </si>
  <si>
    <t>Max Loss Info</t>
  </si>
  <si>
    <t>DA-MP</t>
  </si>
  <si>
    <t>SS7-MP</t>
  </si>
  <si>
    <t>Host</t>
  </si>
  <si>
    <t>Production or Lab</t>
  </si>
  <si>
    <t>Select</t>
  </si>
  <si>
    <t>Max % Loss (if max server fails)</t>
  </si>
  <si>
    <t>PMAC</t>
  </si>
  <si>
    <t>iDIH-Application</t>
  </si>
  <si>
    <t>NOAM required?</t>
  </si>
  <si>
    <t>Remaining % Capacity after Loss</t>
  </si>
  <si>
    <t>NOAM</t>
  </si>
  <si>
    <t>iDIH-Mediation</t>
  </si>
  <si>
    <t>Total DAMP MPS (after loading)</t>
  </si>
  <si>
    <t>Remaining MPS Capacity after Loss</t>
  </si>
  <si>
    <t>SDS-NOAM</t>
  </si>
  <si>
    <t>iDIH-Database</t>
  </si>
  <si>
    <t>Total SS7 MPS (after loading)</t>
  </si>
  <si>
    <t>SOAM</t>
  </si>
  <si>
    <t>SBR(s)</t>
  </si>
  <si>
    <t>PDRA or OCS Included?</t>
  </si>
  <si>
    <t>Site Info</t>
  </si>
  <si>
    <t>DP-SOAM</t>
  </si>
  <si>
    <t>SBR(b)</t>
  </si>
  <si>
    <t>PDRA Redundancy?</t>
  </si>
  <si>
    <t>This Packing Sheet is prepared for</t>
  </si>
  <si>
    <t>Site 1</t>
  </si>
  <si>
    <t>IPFE</t>
  </si>
  <si>
    <t>DP</t>
  </si>
  <si>
    <t>FABR Included?</t>
  </si>
  <si>
    <t>SDS-Query-Server</t>
  </si>
  <si>
    <t>VM Placement and CPU Pinning</t>
  </si>
  <si>
    <t>Resource Summary</t>
  </si>
  <si>
    <t>DA Cap</t>
  </si>
  <si>
    <t>SS7 Cap</t>
  </si>
  <si>
    <t>INPUT</t>
  </si>
  <si>
    <t>VM Check</t>
  </si>
  <si>
    <t>Server 1</t>
  </si>
  <si>
    <t>Server 2</t>
  </si>
  <si>
    <t>Server 3</t>
  </si>
  <si>
    <t>Server 4</t>
  </si>
  <si>
    <t>Server 5</t>
  </si>
  <si>
    <t>Server 6</t>
  </si>
  <si>
    <t>Server 7</t>
  </si>
  <si>
    <t>Server 8</t>
  </si>
  <si>
    <t>CPU</t>
  </si>
  <si>
    <t>VM Name</t>
  </si>
  <si>
    <t>Site N</t>
  </si>
  <si>
    <t>S1-0</t>
  </si>
  <si>
    <t>S1-1</t>
  </si>
  <si>
    <t>S2-0</t>
  </si>
  <si>
    <t>S2-1</t>
  </si>
  <si>
    <t>S3-0</t>
  </si>
  <si>
    <t>S3-1</t>
  </si>
  <si>
    <t>S4-0</t>
  </si>
  <si>
    <t>S4-1</t>
  </si>
  <si>
    <t>S5-0</t>
  </si>
  <si>
    <t>S5-1</t>
  </si>
  <si>
    <t>S6-0</t>
  </si>
  <si>
    <t>S6-1</t>
  </si>
  <si>
    <t>S7-0</t>
  </si>
  <si>
    <t>S7-1</t>
  </si>
  <si>
    <t>S8-0</t>
  </si>
  <si>
    <t>S8-1</t>
  </si>
  <si>
    <t>Core 0</t>
  </si>
  <si>
    <t>MEM</t>
  </si>
  <si>
    <t>N/A</t>
  </si>
  <si>
    <t>DISK</t>
  </si>
  <si>
    <t>Core 1</t>
  </si>
  <si>
    <t>TOTALVMs</t>
  </si>
  <si>
    <t>Memory (GB)</t>
  </si>
  <si>
    <t>Disk (GB)</t>
  </si>
  <si>
    <t>DA-MP Cap</t>
  </si>
  <si>
    <t>Instructions:  Once you have completed this worksheet  Print the area above as a .pdf and provide the worksheet to the customer.</t>
  </si>
  <si>
    <t>VM Profile Name</t>
  </si>
  <si>
    <t>Packing Rules</t>
  </si>
  <si>
    <t>Comment</t>
  </si>
  <si>
    <t>1 per Server</t>
  </si>
  <si>
    <t>1 per DSR site</t>
  </si>
  <si>
    <t>1 per DSR network. Act/Stb.  Opt. DR-NO is also Act/Stb.</t>
  </si>
  <si>
    <t>1 per DSR SDS network. Act/Stb.  Opt. DR-SDS is also Act/Stb.</t>
  </si>
  <si>
    <t>1 per DSR site. Act/Stb or Act/Stb/Sp per DSR site for PCA site redundancy.</t>
  </si>
  <si>
    <t>1 per DSR SDS site.  Act/Stb.</t>
  </si>
  <si>
    <t>Act/Act per DSR site.  Max of 4 VMs per site.</t>
  </si>
  <si>
    <t>Act cluster (N+0) per site.</t>
  </si>
  <si>
    <t>evenly distribute among servers</t>
  </si>
  <si>
    <t>Act cluster (N+0) per site.  Deployed 1:1 with DA-MPs.</t>
  </si>
  <si>
    <t>All 3 IDIH VMs per DSR site, no redundancy.  Must have layer 2 connectivity to other IDIH VM types per DSR site.</t>
  </si>
  <si>
    <t>Act/Stb per DSR site, or Act/Stb/Sp per DSR site for PCA site redundancy.</t>
  </si>
  <si>
    <t>2 per DSR SDS site.  Act/Act. Does not support hyperthreading.</t>
  </si>
  <si>
    <t>1 per DSR SDS site.</t>
  </si>
  <si>
    <t>The table above shows the following for each</t>
  </si>
  <si>
    <t>mated site:  the physical server hosting the most</t>
  </si>
  <si>
    <t>DA-MP and SS7-MP capacity, the percentage of</t>
  </si>
  <si>
    <t>the total capacity lost if that server failed, and</t>
  </si>
  <si>
    <t>the remaining capacity of the site if that server</t>
  </si>
  <si>
    <t>failed.</t>
  </si>
  <si>
    <t>cpu</t>
  </si>
  <si>
    <t>memory</t>
  </si>
  <si>
    <t>disk</t>
  </si>
  <si>
    <t>CORES</t>
  </si>
  <si>
    <t>HOST</t>
  </si>
  <si>
    <t>S1</t>
  </si>
  <si>
    <t>Socket</t>
  </si>
  <si>
    <t>S1-Sock0</t>
  </si>
  <si>
    <t>S1-Sock1</t>
  </si>
  <si>
    <t>TOTAL</t>
  </si>
  <si>
    <t>Selected</t>
  </si>
  <si>
    <t>CAP</t>
  </si>
  <si>
    <t>Physical Server Capabilities</t>
  </si>
  <si>
    <t>MEMORY</t>
  </si>
  <si>
    <t>Server Specifications</t>
  </si>
  <si>
    <t>Total Cores</t>
  </si>
  <si>
    <t>G8</t>
  </si>
  <si>
    <t>X3-2</t>
  </si>
  <si>
    <r>
      <t>Oracle</t>
    </r>
    <r>
      <rPr>
        <b/>
        <sz val="12"/>
        <rFont val="Calibri"/>
        <family val="2"/>
      </rPr>
      <t>®</t>
    </r>
    <r>
      <rPr>
        <b/>
        <sz val="12"/>
        <rFont val="Arial"/>
        <family val="2"/>
      </rPr>
      <t xml:space="preserve"> Communications</t>
    </r>
  </si>
  <si>
    <t>This software and related documentation are provided under a license agreement containing restrictions on use and disclosure and are protected by intellectual property laws. Except as expressly permitted in your license agreement or allowed by law, you may not use, copy, reproduce, translate, broadcast, modify, license, transmit, distribute, exhibit, perform, publish, or display any part, in any form, or by any means. Reverse engineering, disassembly, or decompilation of this software, unless required by law for interoperability, is prohibited.
The information contained herein is subject to change without notice and is not warranted to be error-free.  If you find any errors, please report them to us in writing.
If this is software or related documentation that is delivered to the U.S. Government or anyone licensing it on behalf of the U.S. Government, then the following notice is applicable:
U.S. GOVERNMENT END USERS: Oracle programs, including any operating system, integrated software, any programs installed on the hardware, and/or documentation, delivered to U.S. Government end users are "commercial computer software" pursuant to the applicable Federal Acquisition Regulation and agency-specific supplemental regulations. As such, use, duplication, disclosure, modification, and adaptation of the programs, including any operating system, integrated software, any programs installed on the hardware, and/or documentation, shall be subject to license terms and license restrictions applicable to the programs. No other rights are granted to the U.S. Government.
This software or hardware is developed for general use in a variety of information management applications.  It is not developed or intended for use in any inherently dangerous applications, including applications that may create a risk of personal injury. If you use this software or hardware in dangerous applications, then you shall be responsible to take all appropriate fail-safe, backup, redundancy, and other measures to ensure its safe use. Oracle Corporation and its affiliates disclaim any liability for any damages caused by use of this software or hardware in dangerous applications.
Oracle and Java are registered trademarks of Oracle and/or its affiliates. Other names may be trademarks of their respective owners.
Intel and Intel Xeon are trademarks or registered trademarks of Intel Corporation. All SPARC trademarks are used under license and are trademarks or registered trademarks of SPARC International, Inc. AMD, Opteron, the AMD logo, and the AMD Opteron logo are trademarks or registered trademarks of Advanced Micro Devices. UNIX is a registered trademark of The Open Group.
This software or hardware and documentation may provide access to or information about content, products, and services from third parties. Oracle Corporation and its affiliates are not responsible for and expressly disclaim all warranties of any kind with respect to third-party content, products, and services unless otherwise set forth in an applicable agreement between you and Oracle. Oracle Corporation and its affiliates will not be responsible for any loss, costs, or damages incurred due to your access to or use of third-party content, products, or services, except as set forth in an applicable agreement between you and Oracle.</t>
  </si>
  <si>
    <t>Oracle® Communications VM Placement and CPU Socket Pinning Tool</t>
  </si>
  <si>
    <t>Purpose and Scope</t>
  </si>
  <si>
    <t>This sheet is only used as a reference for copying the format from rows 78 to 175 over to the "VM Packing" worksheet.</t>
  </si>
  <si>
    <t>ADMIN only:</t>
  </si>
  <si>
    <t>Paresh Mehta</t>
  </si>
  <si>
    <t>Mark Kanode</t>
  </si>
  <si>
    <t>Brad Simmons</t>
  </si>
  <si>
    <t>Krishna Munnaluru</t>
  </si>
  <si>
    <t>Rommel Mejia</t>
  </si>
  <si>
    <t>Approvers</t>
  </si>
  <si>
    <t>Jon Palmer</t>
  </si>
  <si>
    <t>Date</t>
  </si>
  <si>
    <t>01</t>
  </si>
  <si>
    <t>Matt Everett</t>
  </si>
  <si>
    <t>Vote</t>
  </si>
  <si>
    <t>Vote Date</t>
  </si>
  <si>
    <t>Revision</t>
  </si>
  <si>
    <t>Description</t>
  </si>
  <si>
    <t>Author</t>
  </si>
  <si>
    <t>Frank Green</t>
  </si>
  <si>
    <t>First Release.</t>
  </si>
  <si>
    <t>VM Type</t>
  </si>
  <si>
    <t>VM  Count</t>
  </si>
  <si>
    <t>Site Name</t>
  </si>
  <si>
    <t>Site</t>
  </si>
  <si>
    <t>Instructions for completing the VM Placement worksheet.</t>
  </si>
  <si>
    <t>Reset to Default and Create PDF</t>
  </si>
  <si>
    <t>Free Cores</t>
  </si>
  <si>
    <t>Free Memory (GB)</t>
  </si>
  <si>
    <t>Free Disk (GB)</t>
  </si>
  <si>
    <t>Reserved</t>
  </si>
  <si>
    <t>Remaining Resources</t>
  </si>
  <si>
    <t>DSR VM Placement and CPU Socket Pinning Tool</t>
  </si>
  <si>
    <t>Input Needed</t>
  </si>
  <si>
    <t>Color Legend</t>
  </si>
  <si>
    <t>Ok</t>
  </si>
  <si>
    <t>Core Intensive</t>
  </si>
  <si>
    <t>Good to Go</t>
  </si>
  <si>
    <t>Too Few/Many</t>
  </si>
  <si>
    <t>Disk Intensive</t>
  </si>
  <si>
    <t>Performance</t>
  </si>
  <si>
    <t>VM</t>
  </si>
  <si>
    <t>MPS</t>
  </si>
  <si>
    <t>SS7 MPS (before load | load | after load)</t>
  </si>
  <si>
    <t>DAMP MPS (before load | load | after load)</t>
  </si>
  <si>
    <t xml:space="preserve">This section contains the assumptions used for the DSR solution.  Answer the questions appropriately to match the solution being installed.  Answering the items in light blue/aqua will not change the info within this placement tool.  These values are used to aid the installer in understanding the high level features enabled for the solution.  The one exception is the DA-MP and SS7-MP before loading MPS values.  These values are used to calculate the info in the "Max Loss Info" section.  </t>
  </si>
  <si>
    <t>This section provides two charts which display the Disk, Core, and Memory utilization of each server and socket.  Servers 1 - 4 are displayed on the top chart and servers 5 - 8 are displayed on the bottom chart.  S1-0 means Servers 1 Socket 0.  S1-1 means server 1 socket 1.  S2-0 means server 2 socket 0.  etc.</t>
  </si>
  <si>
    <r>
      <t xml:space="preserve">This section provides the details about the resources each VM type consumes.  This section is helpful because it gives you an idea of which VM might fit into a server when the resources are close to being consumed.  The details provide number of cores, memory in Gigabytes, and Hard Drive Space in Gigabytes used when placing 1 VM Profile onto a server.  
</t>
    </r>
    <r>
      <rPr>
        <b/>
        <sz val="11"/>
        <color theme="1"/>
        <rFont val="Calibri"/>
        <family val="2"/>
        <scheme val="minor"/>
      </rPr>
      <t>Note 1:</t>
    </r>
    <r>
      <rPr>
        <sz val="11"/>
        <color theme="1"/>
        <rFont val="Calibri"/>
        <family val="2"/>
        <scheme val="minor"/>
      </rPr>
      <t xml:space="preserve">  The light blue color indicates that "cores" is the driving factor for that VM profile. 
</t>
    </r>
    <r>
      <rPr>
        <b/>
        <sz val="11"/>
        <color theme="1"/>
        <rFont val="Calibri"/>
        <family val="2"/>
        <scheme val="minor"/>
      </rPr>
      <t>Note 2:</t>
    </r>
    <r>
      <rPr>
        <sz val="11"/>
        <color theme="1"/>
        <rFont val="Calibri"/>
        <family val="2"/>
        <scheme val="minor"/>
      </rPr>
      <t xml:space="preserve">  The darker blue color indicates that "Hard Drive" space is the driving factor for that VM profile.</t>
    </r>
  </si>
  <si>
    <t>VM Count &amp; VM Check</t>
  </si>
  <si>
    <t>The "VM count" column indicates how many VMs of each type are required for this solution.  The "VM Check" column shows the total number of VMs placed for each VM type.  The cells in this column will display red when the VM's placed are either below or above the required VM count.  These cells turn green when they match the correct VM count.</t>
  </si>
  <si>
    <t>Placing VMs in the Servers</t>
  </si>
  <si>
    <t>MPS Capacity after Max Server Loss</t>
  </si>
  <si>
    <t>Max Servers (Most Resources)</t>
  </si>
  <si>
    <t>Affinity/ Placement Rules (per Site)</t>
  </si>
  <si>
    <t>Redundancy Models</t>
  </si>
  <si>
    <t>Active/(Optional) Cold Standby</t>
  </si>
  <si>
    <t>Active/Standby</t>
  </si>
  <si>
    <t>a) Active/Standby
b) Active/Standby/Spare</t>
  </si>
  <si>
    <t>Active, Active</t>
  </si>
  <si>
    <t>Per Server Group
a) Active/Standby
b) Active/Spare
c) Active/Standby, Spare</t>
  </si>
  <si>
    <t>Not a VM. Reserves resources on the TVOE Host server</t>
  </si>
  <si>
    <t>2 VMs per DSR site if cold-standby PMAC is desired</t>
  </si>
  <si>
    <t>Deployed in pairs. Max 2 pairs (4 VMs)</t>
  </si>
  <si>
    <t>To be evenly distributed across servers to minimize capacity loss</t>
  </si>
  <si>
    <t>1 per site</t>
  </si>
  <si>
    <t>Notes</t>
  </si>
  <si>
    <t>2 VMs per site. VMs to be deployed on separate servers.</t>
  </si>
  <si>
    <t>Each VM in a pair must be deployed on separate server.</t>
  </si>
  <si>
    <t>Prerequisites:</t>
  </si>
  <si>
    <t>a)</t>
  </si>
  <si>
    <t>Single Site or Mated-Pair</t>
  </si>
  <si>
    <t>b)</t>
  </si>
  <si>
    <t xml:space="preserve">Applications </t>
  </si>
  <si>
    <t>c)</t>
  </si>
  <si>
    <t>Capacities</t>
  </si>
  <si>
    <t>d)</t>
  </si>
  <si>
    <t xml:space="preserve">Redundancy models </t>
  </si>
  <si>
    <t>e)</t>
  </si>
  <si>
    <t>f)</t>
  </si>
  <si>
    <t>Max capacity loss in the case of server failure</t>
  </si>
  <si>
    <t>g)</t>
  </si>
  <si>
    <t>Reserve Server resources for future</t>
  </si>
  <si>
    <t>Minimal Footprint OR</t>
  </si>
  <si>
    <t>Predetermined number of Servers</t>
  </si>
  <si>
    <t>Important Notes:</t>
  </si>
  <si>
    <t>Packing Guidelines</t>
  </si>
  <si>
    <t xml:space="preserve">Fill the Desired number of VMs for each Site </t>
  </si>
  <si>
    <t>Every server needs a set of resources reserved for Host. So Host must be set to 1 on Numa 0 of each server</t>
  </si>
  <si>
    <t>For VMs that run in "Active/Standby" or "Active/Active" redundancy mode, place them on separate servers on the same site</t>
  </si>
  <si>
    <t>For VMs that have a Spare - Spare can run on any server on a mate Site</t>
  </si>
  <si>
    <t>Do not over-subscribe servers or numa nodes.  If you do, "Free" row cells will highlight (red) the violations.</t>
  </si>
  <si>
    <t>Ensure that all desired VMs are accounted for in whatever redundancy is desired.</t>
  </si>
  <si>
    <t>Consider the impact on the overall system of loss of any single Server.  Try to avoid placing too much capacity on any one Server.</t>
  </si>
  <si>
    <t>If minimal footprint is desired tightly pack the servers - minimal free Cores</t>
  </si>
  <si>
    <t>From packing perspective, there is no interdependency on VM types</t>
  </si>
  <si>
    <t>Start packing by placing VMs on to two (2) servers and use additional servers as necessary</t>
  </si>
  <si>
    <t>For easier packing (not necessarily optimal) follow the order below:</t>
  </si>
  <si>
    <t>Place the OAM VMs (NOAM, SOAM, SDS-NOAM and DP-SOAM)</t>
  </si>
  <si>
    <t>Place the VMs with Active/Active redundancy model (IPFE)</t>
  </si>
  <si>
    <t>Place other VMs (SDS-Query Server, iDIH-Application, iDIH-Mediation, iDIH-Database)</t>
  </si>
  <si>
    <t>% Cap of MPS before load</t>
  </si>
  <si>
    <t>Approved</t>
  </si>
  <si>
    <t>.</t>
  </si>
  <si>
    <t>Number of VMs of each type needed for each Site (including the Spare VMs).</t>
  </si>
  <si>
    <t>Affinity Rules</t>
  </si>
  <si>
    <t>The following worksheet is used to manually place the virtual machines (VMs) for a given DSR configuration.  It aids in basic placement of the VMs and indicates when you have exceeded resources on a given server. 
The installer will use this to place the VMs for a virtual DSR solution.  In order to use this tool, the user must know the count needed for each VM type.  
Use the "VM Placement" worksheet to place the VMs for the solution.</t>
  </si>
  <si>
    <t>MUST follow the affinity/placement rules (refer to "Affinity Rules" and "VM Placement" tabs)</t>
  </si>
  <si>
    <t>Know your Deployment</t>
  </si>
  <si>
    <t>Know your hardware</t>
  </si>
  <si>
    <t>Know packing objectives</t>
  </si>
  <si>
    <t>SBR Redundancy?</t>
  </si>
  <si>
    <t>% Cap if Max Server Loss (before load)</t>
  </si>
  <si>
    <t>1 VM per DSR site 2 if Cold Standby.  Cold Standby should be placed on a different server than active server.</t>
  </si>
  <si>
    <t>An optional Disaster Recovery NOAM can be located at a separate site.</t>
  </si>
  <si>
    <t>2 VMs per DSR network in any site. VMs to be deployed on separate servers.  If managing more than 2 DSR nodes, the NOAM should be placed on a dedicated server.</t>
  </si>
  <si>
    <t>Active/Standby VMs to be deployed on separate servers, Spare must be placed on the mated DSR node.</t>
  </si>
  <si>
    <t>1 per SDS-NOAM site where query server is desired</t>
  </si>
  <si>
    <t>Delegated to Krishna</t>
  </si>
  <si>
    <t>HP G9 RMS</t>
  </si>
  <si>
    <t>HP G9 c-Class</t>
  </si>
  <si>
    <t>02</t>
  </si>
  <si>
    <t>S9-0</t>
  </si>
  <si>
    <t>S9-1</t>
  </si>
  <si>
    <t>Server 9</t>
  </si>
  <si>
    <t>Server 10</t>
  </si>
  <si>
    <t>Max Servers</t>
  </si>
  <si>
    <t>S10-0</t>
  </si>
  <si>
    <t>S10-1</t>
  </si>
  <si>
    <t>Note:  Cells outlined in orange can be edited.</t>
  </si>
  <si>
    <t xml:space="preserve">Redundancy model (b) or (c) model is used for PDRA or OCS mated-pair deployments. </t>
  </si>
  <si>
    <t xml:space="preserve">Redundancy model (b) or (c) model is used for PDRA mated-pair deployments. </t>
  </si>
  <si>
    <t>Active/Standby redundancy model (a) VMs to be deployed on separate servers.  Spare must be placed on the mated DSR node.</t>
  </si>
  <si>
    <t xml:space="preserve">  - Added HP G9 RMS.
 - Increased total server count from 8 to 10.
 - Added the following error notifications:
     - If user configures more than 8 X5-s servers.
     - If user configures only 2 SOAM VMs when PDRA or OCS is 
        configured.
  - Changed affinity rule for SOAM from PCA to PDRA or OCS.
 - Corrected logic issue that accounts for the host VM.  User could 
    enable the socket 2 and the tool would not auto add the host VM. 
 - Minor updates to the affinity rule wording.</t>
  </si>
  <si>
    <t>Approved via email</t>
  </si>
  <si>
    <t>The cells outlined in orange are used to place the VMs (see the red oval below).  Servers 1 - 10 are represented by two columns titled with Sx-0 or Sx-1 where the x represents the server number and the 0 or 1 represents Socket or NUMA 0 or 1 for that server. Place a VM in each column of the server alternating sockets in order to keep the server balanced.  As you place VMs in each server, the "Remaining Resources" is displayed at the bottom of the chart (see the blue oval below).  This section will highlight yellow or red as you exceed certain resource thresholds.  The color legend provides more detail on these colors.  Also use the Resource Summary Charts for quick indication if you have exceeded resources.</t>
  </si>
  <si>
    <t>Place the VMs with Active/Spare or Active/Standby/Spare redundancy model (SBR-S, SBR-B)</t>
  </si>
  <si>
    <t>Place the VMs with Active Cluster redundancy model (DAMP, SS7MP, DP)</t>
  </si>
  <si>
    <t>SBR VMs</t>
  </si>
  <si>
    <t>Type</t>
  </si>
  <si>
    <t>Description of Flag or Error.</t>
  </si>
  <si>
    <t>SOAM VM Count</t>
  </si>
  <si>
    <t>When PDRA or OCS is enabled, the SOAM redundancy model must be set to Active/Standby/Spare.  This model will require 3 VMs for the SOAM at each node. In systems without PDRA or OCS, the Active/Standby model is acceptable and the SOAM VM count can be set to 2.</t>
  </si>
  <si>
    <t xml:space="preserve">Active Cluster </t>
  </si>
  <si>
    <t>Active Cluster</t>
  </si>
  <si>
    <t xml:space="preserve">2 VMs per DSR Network. VMs to be deployed on separate servers.  </t>
  </si>
  <si>
    <t>An optional Disaster Recovery SDS-NOAM can be located at a separate site.</t>
  </si>
  <si>
    <t>Flag/Error?</t>
  </si>
  <si>
    <t>No response.</t>
  </si>
  <si>
    <t>Delegated to Mark</t>
  </si>
  <si>
    <t>HP G9 c-Ciass</t>
  </si>
  <si>
    <t>Netra X5-2</t>
  </si>
  <si>
    <t>03</t>
  </si>
  <si>
    <t xml:space="preserve">  - Added Netra X5-2 server.
 </t>
  </si>
  <si>
    <t>Tim Barker</t>
  </si>
  <si>
    <t>Desong Yu</t>
  </si>
  <si>
    <t>Know VM Affinity and Placement rules (refer to "Affinity Rules" tab)</t>
  </si>
  <si>
    <t>Recource Summary</t>
  </si>
  <si>
    <t>The VM Placement worksheet is used to place/pack the VMs within each server.  At the top of the VM Placement worksheet there is a "Reset to Default" button and a "Create PDF" button.  The "Reset to Default" button will reset all the yellow boxes and delete any VM quantities entered under the server and socket columns.  There is also a note that indicates to the user which cells can be edited.</t>
  </si>
  <si>
    <t>Redundancy model (b)  is used for PDRA or OCS mated-pair deployments which utilize Spare SBRs (a Spare SOAM is required in any DSR obtaining a Spare SBR). For all other deployments redundancy model (a) is used.</t>
  </si>
  <si>
    <t xml:space="preserve">For production systems, a minimum of 2 servers is recommended to ensure high availability. </t>
  </si>
  <si>
    <t>This section provides the total servers used and the maximum percentage of  capacity that would be lost if the server with the most DA-MPs or SS7-MPs were to stop functioning.  This section also includes 1 light blue cell  which can be used to name the site to receive this VM Placement.</t>
  </si>
  <si>
    <t>This section provides details about the capacity that might be lost if the server loaded with the most DA-MP or SS7-MPs were to become inoperable.  In this example, the max sized server contains 125% of the DAMP resources.  However, if this server were to go down, there would still be 125% of the remaining capacity because the remaining servers combined have the same total DAMPs as the resources that were lost.</t>
  </si>
  <si>
    <r>
      <rPr>
        <b/>
        <sz val="11"/>
        <color theme="1"/>
        <rFont val="Calibri"/>
        <family val="2"/>
        <scheme val="minor"/>
      </rPr>
      <t xml:space="preserve">Input Needed - </t>
    </r>
    <r>
      <rPr>
        <sz val="11"/>
        <color theme="1"/>
        <rFont val="Calibri"/>
        <family val="2"/>
        <scheme val="minor"/>
      </rPr>
      <t xml:space="preserve">Cells with this color can be edited by the user.  
</t>
    </r>
    <r>
      <rPr>
        <b/>
        <sz val="11"/>
        <color theme="1"/>
        <rFont val="Calibri"/>
        <family val="2"/>
        <scheme val="minor"/>
      </rPr>
      <t xml:space="preserve">Too Few/Many - </t>
    </r>
    <r>
      <rPr>
        <sz val="11"/>
        <color theme="1"/>
        <rFont val="Calibri"/>
        <family val="2"/>
        <scheme val="minor"/>
      </rPr>
      <t xml:space="preserve">The total number of VMs is either too high or low.  It doesn't match the number of VMs required for this solution under the "VM Count" column.
</t>
    </r>
    <r>
      <rPr>
        <b/>
        <sz val="11"/>
        <color theme="1"/>
        <rFont val="Calibri"/>
        <family val="2"/>
        <scheme val="minor"/>
      </rPr>
      <t>Good to Go -</t>
    </r>
    <r>
      <rPr>
        <sz val="11"/>
        <color theme="1"/>
        <rFont val="Calibri"/>
        <family val="2"/>
        <scheme val="minor"/>
      </rPr>
      <t xml:space="preserve"> The total number of VMs in all the servers matches the number needed under the "VM Count" column.
</t>
    </r>
    <r>
      <rPr>
        <b/>
        <sz val="11"/>
        <color theme="1"/>
        <rFont val="Calibri"/>
        <family val="2"/>
        <scheme val="minor"/>
      </rPr>
      <t>100% Exceeded -</t>
    </r>
    <r>
      <rPr>
        <sz val="11"/>
        <color theme="1"/>
        <rFont val="Calibri"/>
        <family val="2"/>
        <scheme val="minor"/>
      </rPr>
      <t xml:space="preserve"> This color indicates the VM resource for this server has exceeded its available capacity. </t>
    </r>
    <r>
      <rPr>
        <b/>
        <sz val="11"/>
        <color theme="1"/>
        <rFont val="Calibri"/>
        <family val="2"/>
        <scheme val="minor"/>
      </rPr>
      <t xml:space="preserve">
85% Exceeded - </t>
    </r>
    <r>
      <rPr>
        <sz val="11"/>
        <color theme="1"/>
        <rFont val="Calibri"/>
        <family val="2"/>
        <scheme val="minor"/>
      </rPr>
      <t xml:space="preserve">This color indicates the VM resource for this server has exceeded the 85% buffer requirement.  Oracle recommends the 85% buffer not be exceeded for memory and disk utilization.
</t>
    </r>
    <r>
      <rPr>
        <b/>
        <sz val="11"/>
        <color theme="1"/>
        <rFont val="Calibri"/>
        <family val="2"/>
        <scheme val="minor"/>
      </rPr>
      <t>Ok -</t>
    </r>
    <r>
      <rPr>
        <sz val="11"/>
        <color theme="1"/>
        <rFont val="Calibri"/>
        <family val="2"/>
        <scheme val="minor"/>
      </rPr>
      <t xml:space="preserve"> A cell this color indicates the VM resource for this server is in the "Ok" range.
</t>
    </r>
    <r>
      <rPr>
        <b/>
        <sz val="11"/>
        <color theme="1"/>
        <rFont val="Calibri"/>
        <family val="2"/>
        <scheme val="minor"/>
      </rPr>
      <t>Core Intensive -</t>
    </r>
    <r>
      <rPr>
        <sz val="11"/>
        <color theme="1"/>
        <rFont val="Calibri"/>
        <family val="2"/>
        <scheme val="minor"/>
      </rPr>
      <t xml:space="preserve"> This VM type generally impacts the quantity of cores most heavily.  This can help the user determine which VMs to move around when trying to free up available cores on a server.
</t>
    </r>
    <r>
      <rPr>
        <b/>
        <sz val="11"/>
        <color theme="1"/>
        <rFont val="Calibri"/>
        <family val="2"/>
        <scheme val="minor"/>
      </rPr>
      <t>Disk Intensive -</t>
    </r>
    <r>
      <rPr>
        <sz val="11"/>
        <color theme="1"/>
        <rFont val="Calibri"/>
        <family val="2"/>
        <scheme val="minor"/>
      </rPr>
      <t xml:space="preserve"> This VM type generally impacts disk utilization most heavily.  This can help the user determine which VMs to move around when trying to free disk space.</t>
    </r>
  </si>
  <si>
    <t>This tool supports up to ten (8) Oracle or Netra X5-2 servers per site.</t>
  </si>
  <si>
    <t>This tool supports only up to eight (10) HP Gen 9 servers per Site</t>
  </si>
  <si>
    <t xml:space="preserve">  - Do not place more than 2 SBR VMs on a single physical server.  This is not allowed with DSR 7.1.1 and earlier.</t>
  </si>
  <si>
    <t>Approved for NPX</t>
  </si>
  <si>
    <r>
      <t xml:space="preserve">Copyright </t>
    </r>
    <r>
      <rPr>
        <sz val="10"/>
        <rFont val="Calibri"/>
        <family val="2"/>
      </rPr>
      <t>©</t>
    </r>
    <r>
      <rPr>
        <sz val="10"/>
        <rFont val="Arial"/>
        <family val="2"/>
      </rPr>
      <t xml:space="preserve"> 2013,2015,2016, 2017 Oracle and/or its affiliates.  All rights reserved.</t>
    </r>
  </si>
  <si>
    <t>Act cluster per site.</t>
  </si>
  <si>
    <t xml:space="preserve">Act cluster per site. </t>
  </si>
  <si>
    <t xml:space="preserve"> Act cluster per site.</t>
  </si>
  <si>
    <t>X6-2</t>
  </si>
  <si>
    <t>new - OEM</t>
  </si>
  <si>
    <t>HP G9 v2</t>
  </si>
  <si>
    <t>new - Prod</t>
  </si>
  <si>
    <t>HP G9 v1</t>
  </si>
  <si>
    <t>old 7,4.0</t>
  </si>
  <si>
    <t>DA-MP VM Count</t>
  </si>
  <si>
    <t>The DSR  site cannot exceed more then 16 VM.</t>
  </si>
  <si>
    <t>PDRA = No</t>
  </si>
  <si>
    <t>HP G9 RMS v1</t>
  </si>
  <si>
    <t>HP G9 RMS v2</t>
  </si>
  <si>
    <t>When using HP G9 RMS v1 or v2, DSR supports up to 10 servers.  When using Oracle X5-2. Netra X5-2 or Oracle X6-2, DSR only supports 8 servers.</t>
  </si>
  <si>
    <t>E69626-01  Revision 04</t>
  </si>
  <si>
    <t>04</t>
  </si>
  <si>
    <t>Pierrick Landois</t>
  </si>
  <si>
    <t>Barbara DonCarlos</t>
  </si>
  <si>
    <t>Server Hardware being used (For example: Oracle X6-2)</t>
  </si>
  <si>
    <t>Julie Carlino</t>
  </si>
  <si>
    <t>DSR 7.1.1 (or earlier).: the SBR VMs have eceeded 2 VMs on one or more of the pysical servers above. This is not allowed.
In DSR 8.0 (or greater): the pacing problem with SBRs has been corrected, so that the customer can now place more than 2 per server.</t>
  </si>
  <si>
    <t>Exceed limit</t>
  </si>
  <si>
    <t>Max capacity</t>
  </si>
  <si>
    <t>Thresholds levles to be used in this sheet (using variables)</t>
  </si>
  <si>
    <t>Error check</t>
  </si>
  <si>
    <t>3. For production systems, a minimum of 2 servers is recommended to ensure high availability.</t>
  </si>
  <si>
    <t>Core limit</t>
  </si>
  <si>
    <t>Mem limit</t>
  </si>
  <si>
    <t>Disk limit</t>
  </si>
  <si>
    <t>Resource usage</t>
  </si>
  <si>
    <t xml:space="preserve">  - Added X6-2 server.
  - Split HP G9 RMS v1 and v2
  - Updated the VM Resource Requirements values to align with DSR 8.0
  - Added Resource usage checks, flag and error logic</t>
  </si>
  <si>
    <t>Optional</t>
  </si>
  <si>
    <t>Approved (vote 3)</t>
  </si>
  <si>
    <t>4. Note that in the "HW Type" drop down menu, HP G9 RMS is equivalent to HP G9 RMS v1</t>
  </si>
  <si>
    <t>5. This version of the VM Placement Pinning Tool is for DSR 8.0 release only</t>
  </si>
  <si>
    <t>Defered to Brad</t>
  </si>
  <si>
    <t>May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</si>
</sst>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43" formatCode="_(* #,##0.00_);_(* \(#,##0.00\);_(* &quot;-&quot;??_);_(@_)"/>
    <numFmt numFmtId="164" formatCode="_-* #,##0.00\ _€_-;\-* #,##0.00\ _€_-;_-* &quot;-&quot;??\ _€_-;_-@_-"/>
    <numFmt numFmtId="165" formatCode="0.0%"/>
    <numFmt numFmtId="166" formatCode="0.0000"/>
    <numFmt numFmtId="167" formatCode="_-* #,##0.00_-;\-* #,##0.00_-;_-* &quot;-&quot;??_-;_-@_-"/>
    <numFmt numFmtId="168" formatCode="_-* #,##0_-;\-* #,##0_-;_-* &quot;-&quot;??_-;_-@_-"/>
    <numFmt numFmtId="169" formatCode="[$-409]d\-mmm\-yy;@"/>
    <numFmt numFmtId="170" formatCode="_-* #,##0.00\ [$€-1]_-;\-* #,##0.00\ [$€-1]_-;_-* &quot;-&quot;??\ [$€-1]_-"/>
    <numFmt numFmtId="171" formatCode="_-* #,##0.00\ _F_-;\-* #,##0.00\ _F_-;_-* &quot;-&quot;??\ _F_-;_-@_-"/>
    <numFmt numFmtId="172" formatCode="_-* #,##0.00\ &quot;F&quot;_-;\-* #,##0.00\ &quot;F&quot;_-;_-* &quot;-&quot;??\ &quot;F&quot;_-;_-@_-"/>
    <numFmt numFmtId="173" formatCode="_-* #,##0\ [$€-1]_-;\-* #,##0\ [$€-1]_-;_-* &quot;-&quot;??\ [$€-1]_-"/>
  </numFmts>
  <fonts count="89">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0"/>
      <color theme="1"/>
      <name val="Calibri"/>
      <family val="2"/>
      <scheme val="minor"/>
    </font>
    <font>
      <sz val="9"/>
      <color theme="1"/>
      <name val="Calibri"/>
      <family val="2"/>
    </font>
    <font>
      <b/>
      <sz val="16"/>
      <color theme="0"/>
      <name val="Calibri"/>
      <family val="2"/>
      <scheme val="minor"/>
    </font>
    <font>
      <b/>
      <sz val="14"/>
      <color theme="0"/>
      <name val="Calibri"/>
      <family val="2"/>
      <scheme val="minor"/>
    </font>
    <font>
      <sz val="12"/>
      <color theme="0"/>
      <name val="Calibri"/>
      <family val="2"/>
      <scheme val="minor"/>
    </font>
    <font>
      <sz val="10"/>
      <color theme="0"/>
      <name val="Calibri"/>
      <family val="2"/>
      <scheme val="minor"/>
    </font>
    <font>
      <b/>
      <sz val="14"/>
      <color theme="0"/>
      <name val="Calibri"/>
      <family val="2"/>
    </font>
    <font>
      <b/>
      <sz val="12"/>
      <color theme="1"/>
      <name val="Calibri"/>
      <family val="2"/>
      <scheme val="minor"/>
    </font>
    <font>
      <b/>
      <sz val="11"/>
      <name val="Calibri"/>
      <family val="2"/>
    </font>
    <font>
      <b/>
      <sz val="12"/>
      <color theme="0"/>
      <name val="Calibri"/>
      <family val="2"/>
      <scheme val="minor"/>
    </font>
    <font>
      <sz val="10"/>
      <name val="Calibri"/>
      <family val="2"/>
    </font>
    <font>
      <b/>
      <sz val="10"/>
      <color theme="1"/>
      <name val="Calibri"/>
      <family val="2"/>
      <scheme val="minor"/>
    </font>
    <font>
      <b/>
      <sz val="9"/>
      <color theme="1"/>
      <name val="Calibri"/>
      <family val="2"/>
    </font>
    <font>
      <b/>
      <sz val="14"/>
      <color theme="1"/>
      <name val="Calibri"/>
      <family val="2"/>
      <scheme val="minor"/>
    </font>
    <font>
      <b/>
      <sz val="10"/>
      <name val="Calibri"/>
      <family val="2"/>
      <scheme val="minor"/>
    </font>
    <font>
      <b/>
      <sz val="9"/>
      <color theme="0"/>
      <name val="Calibri"/>
      <family val="2"/>
    </font>
    <font>
      <sz val="9"/>
      <color rgb="FFCCFFCC"/>
      <name val="Calibri"/>
      <family val="2"/>
    </font>
    <font>
      <sz val="9"/>
      <color theme="0"/>
      <name val="Calibri"/>
      <family val="2"/>
    </font>
    <font>
      <i/>
      <sz val="10"/>
      <color theme="1"/>
      <name val="Calibri"/>
      <family val="2"/>
      <scheme val="minor"/>
    </font>
    <font>
      <sz val="12"/>
      <name val="Calibri"/>
      <family val="2"/>
      <scheme val="minor"/>
    </font>
    <font>
      <sz val="12"/>
      <color rgb="FF006100"/>
      <name val="Calibri"/>
      <family val="2"/>
      <scheme val="minor"/>
    </font>
    <font>
      <sz val="10"/>
      <name val="Calibri"/>
      <family val="2"/>
      <scheme val="minor"/>
    </font>
    <font>
      <b/>
      <sz val="9"/>
      <name val="Calibri"/>
      <family val="2"/>
    </font>
    <font>
      <sz val="9"/>
      <name val="Calibri"/>
      <family val="2"/>
    </font>
    <font>
      <b/>
      <i/>
      <sz val="10"/>
      <color theme="1"/>
      <name val="Calibri"/>
      <family val="2"/>
      <scheme val="minor"/>
    </font>
    <font>
      <sz val="10"/>
      <name val="Arial"/>
      <family val="2"/>
    </font>
    <font>
      <b/>
      <sz val="18"/>
      <name val="Calibri"/>
      <family val="2"/>
    </font>
    <font>
      <b/>
      <sz val="12"/>
      <color indexed="81"/>
      <name val="Tahoma"/>
      <family val="2"/>
    </font>
    <font>
      <sz val="11"/>
      <color indexed="8"/>
      <name val="Calibri"/>
      <family val="2"/>
    </font>
    <font>
      <sz val="11"/>
      <color indexed="9"/>
      <name val="Calibri"/>
      <family val="2"/>
    </font>
    <font>
      <sz val="11"/>
      <color indexed="10"/>
      <name val="Calibri"/>
      <family val="2"/>
    </font>
    <font>
      <sz val="11"/>
      <color indexed="20"/>
      <name val="Calibri"/>
      <family val="2"/>
    </font>
    <font>
      <sz val="12"/>
      <color rgb="FF9C0006"/>
      <name val="Calibri"/>
      <family val="2"/>
      <scheme val="minor"/>
    </font>
    <font>
      <b/>
      <sz val="11"/>
      <color indexed="52"/>
      <name val="Calibri"/>
      <family val="2"/>
    </font>
    <font>
      <sz val="11"/>
      <color indexed="52"/>
      <name val="Calibri"/>
      <family val="2"/>
    </font>
    <font>
      <b/>
      <sz val="11"/>
      <color indexed="9"/>
      <name val="Calibri"/>
      <family val="2"/>
    </font>
    <font>
      <sz val="11"/>
      <color indexed="62"/>
      <name val="Calibri"/>
      <family val="2"/>
    </font>
    <font>
      <i/>
      <sz val="11"/>
      <color indexed="23"/>
      <name val="Calibri"/>
      <family val="2"/>
    </font>
    <font>
      <sz val="11"/>
      <color indexed="17"/>
      <name val="Calibri"/>
      <family val="2"/>
    </font>
    <font>
      <sz val="10"/>
      <name val="Mangal"/>
      <family val="2"/>
    </font>
    <font>
      <b/>
      <sz val="15"/>
      <color indexed="56"/>
      <name val="Calibri"/>
      <family val="2"/>
    </font>
    <font>
      <b/>
      <sz val="13"/>
      <color indexed="56"/>
      <name val="Calibri"/>
      <family val="2"/>
    </font>
    <font>
      <b/>
      <sz val="11"/>
      <color indexed="56"/>
      <name val="Calibri"/>
      <family val="2"/>
    </font>
    <font>
      <u/>
      <sz val="12"/>
      <color theme="10"/>
      <name val="Calibri"/>
      <family val="2"/>
      <scheme val="minor"/>
    </font>
    <font>
      <u/>
      <sz val="9.35"/>
      <color theme="10"/>
      <name val="Calibri"/>
      <family val="2"/>
    </font>
    <font>
      <u/>
      <sz val="10"/>
      <color theme="10"/>
      <name val="Calibri"/>
      <family val="2"/>
    </font>
    <font>
      <u/>
      <sz val="8.5"/>
      <color indexed="12"/>
      <name val="Arial"/>
      <family val="2"/>
    </font>
    <font>
      <u/>
      <sz val="10"/>
      <color theme="10"/>
      <name val="Arial"/>
      <family val="2"/>
    </font>
    <font>
      <sz val="11"/>
      <color indexed="60"/>
      <name val="Calibri"/>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3"/>
      <name val="Mangal"/>
      <family val="2"/>
    </font>
    <font>
      <sz val="10"/>
      <name val="Helv"/>
      <family val="2"/>
    </font>
    <font>
      <b/>
      <sz val="18"/>
      <color indexed="56"/>
      <name val="Cambria"/>
      <family val="2"/>
    </font>
    <font>
      <b/>
      <sz val="11"/>
      <color indexed="8"/>
      <name val="Calibri"/>
      <family val="2"/>
    </font>
    <font>
      <sz val="10"/>
      <color indexed="9"/>
      <name val="Mangal"/>
      <family val="2"/>
    </font>
    <font>
      <b/>
      <sz val="11"/>
      <color theme="0"/>
      <name val="Calibri"/>
      <family val="2"/>
      <scheme val="minor"/>
    </font>
    <font>
      <b/>
      <sz val="12"/>
      <name val="Arial"/>
      <family val="2"/>
    </font>
    <font>
      <b/>
      <sz val="12"/>
      <name val="Calibri"/>
      <family val="2"/>
    </font>
    <font>
      <b/>
      <sz val="10"/>
      <name val="Arial"/>
      <family val="2"/>
    </font>
    <font>
      <b/>
      <sz val="22"/>
      <color theme="1"/>
      <name val="Calibri"/>
      <family val="2"/>
      <scheme val="minor"/>
    </font>
    <font>
      <b/>
      <sz val="14"/>
      <name val="Arial"/>
      <family val="2"/>
    </font>
    <font>
      <sz val="10"/>
      <color theme="4" tint="-0.499984740745262"/>
      <name val="Calibri"/>
      <family val="2"/>
      <scheme val="minor"/>
    </font>
    <font>
      <sz val="14"/>
      <color theme="1"/>
      <name val="Calibri"/>
      <family val="2"/>
      <scheme val="minor"/>
    </font>
    <font>
      <b/>
      <sz val="16"/>
      <color theme="1"/>
      <name val="Calibri"/>
      <family val="2"/>
      <scheme val="minor"/>
    </font>
    <font>
      <sz val="12"/>
      <color rgb="FF7030A0"/>
      <name val="Calibri"/>
      <family val="2"/>
      <scheme val="minor"/>
    </font>
    <font>
      <sz val="12"/>
      <name val="Calibri"/>
      <family val="2"/>
    </font>
    <font>
      <sz val="12"/>
      <color indexed="81"/>
      <name val="Tahoma"/>
      <family val="2"/>
    </font>
    <font>
      <b/>
      <sz val="20"/>
      <color theme="0"/>
      <name val="Calibri"/>
      <family val="2"/>
      <scheme val="minor"/>
    </font>
    <font>
      <b/>
      <sz val="10"/>
      <color theme="0"/>
      <name val="Calibri"/>
      <family val="2"/>
      <scheme val="minor"/>
    </font>
    <font>
      <sz val="12"/>
      <color rgb="FF0070C0"/>
      <name val="Calibri"/>
      <family val="2"/>
      <scheme val="minor"/>
    </font>
    <font>
      <sz val="10"/>
      <color rgb="FF0070C0"/>
      <name val="Calibri"/>
      <family val="2"/>
      <scheme val="minor"/>
    </font>
    <font>
      <sz val="14"/>
      <name val="Calibri"/>
      <family val="2"/>
      <scheme val="minor"/>
    </font>
    <font>
      <sz val="12"/>
      <color rgb="FFFF0000"/>
      <name val="Calibri"/>
      <family val="2"/>
      <scheme val="minor"/>
    </font>
    <font>
      <sz val="10"/>
      <color rgb="FFFF0000"/>
      <name val="Calibri"/>
      <family val="2"/>
      <scheme val="minor"/>
    </font>
    <font>
      <sz val="9"/>
      <color rgb="FFFF0000"/>
      <name val="Calibri"/>
      <family val="2"/>
    </font>
    <font>
      <b/>
      <sz val="10"/>
      <color rgb="FFFF0000"/>
      <name val="Calibri"/>
      <family val="2"/>
      <scheme val="minor"/>
    </font>
    <font>
      <b/>
      <sz val="11"/>
      <color theme="0"/>
      <name val="Calibri"/>
      <family val="2"/>
    </font>
    <font>
      <i/>
      <sz val="10"/>
      <color theme="0"/>
      <name val="Calibri"/>
      <family val="2"/>
      <scheme val="minor"/>
    </font>
    <font>
      <sz val="10"/>
      <color theme="0"/>
      <name val="Calibri"/>
      <family val="2"/>
    </font>
    <font>
      <b/>
      <i/>
      <sz val="10"/>
      <color theme="0"/>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FFFF99"/>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rgb="FFCC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22"/>
        <bgColor indexed="31"/>
      </patternFill>
    </fill>
    <fill>
      <patternFill patternType="solid">
        <fgColor indexed="43"/>
      </patternFill>
    </fill>
    <fill>
      <patternFill patternType="solid">
        <fgColor indexed="9"/>
        <bgColor indexed="64"/>
      </patternFill>
    </fill>
    <fill>
      <patternFill patternType="solid">
        <fgColor indexed="10"/>
        <bgColor indexed="53"/>
      </patternFill>
    </fill>
    <fill>
      <patternFill patternType="solid">
        <fgColor indexed="26"/>
        <bgColor indexed="9"/>
      </patternFill>
    </fill>
    <fill>
      <patternFill patternType="solid">
        <fgColor indexed="19"/>
        <bgColor indexed="54"/>
      </patternFill>
    </fill>
    <fill>
      <patternFill patternType="solid">
        <fgColor indexed="23"/>
        <bgColor indexed="55"/>
      </patternFill>
    </fill>
    <fill>
      <patternFill patternType="solid">
        <fgColor indexed="9"/>
        <bgColor indexed="26"/>
      </patternFill>
    </fill>
    <fill>
      <patternFill patternType="solid">
        <fgColor indexed="27"/>
        <bgColor indexed="41"/>
      </patternFill>
    </fill>
    <fill>
      <patternFill patternType="solid">
        <fgColor indexed="24"/>
        <bgColor indexed="46"/>
      </patternFill>
    </fill>
    <fill>
      <patternFill patternType="solid">
        <fgColor indexed="54"/>
        <bgColor indexed="19"/>
      </patternFill>
    </fill>
    <fill>
      <patternFill patternType="solid">
        <fgColor indexed="55"/>
        <bgColor indexed="23"/>
      </patternFill>
    </fill>
    <fill>
      <patternFill patternType="solid">
        <fgColor rgb="FFFF0000"/>
        <bgColor indexed="64"/>
      </patternFill>
    </fill>
    <fill>
      <patternFill patternType="solid">
        <fgColor rgb="FFC6EFCE"/>
        <bgColor indexed="64"/>
      </patternFill>
    </fill>
    <fill>
      <patternFill patternType="solid">
        <fgColor rgb="FFFF9BA7"/>
        <bgColor indexed="64"/>
      </patternFill>
    </fill>
    <fill>
      <patternFill patternType="solid">
        <fgColor theme="8" tint="0.79998168889431442"/>
        <bgColor indexed="64"/>
      </patternFill>
    </fill>
    <fill>
      <patternFill patternType="solid">
        <fgColor rgb="FF7030A0"/>
        <bgColor indexed="64"/>
      </patternFill>
    </fill>
    <fill>
      <patternFill patternType="solid">
        <fgColor theme="0" tint="-0.34998626667073579"/>
        <bgColor indexed="64"/>
      </patternFill>
    </fill>
    <fill>
      <patternFill patternType="solid">
        <fgColor rgb="FF00B050"/>
        <bgColor indexed="64"/>
      </patternFill>
    </fill>
  </fills>
  <borders count="90">
    <border>
      <left/>
      <right/>
      <top/>
      <bottom/>
      <diagonal/>
    </border>
    <border>
      <left style="thin">
        <color rgb="FFB2B2B2"/>
      </left>
      <right style="thin">
        <color rgb="FFB2B2B2"/>
      </right>
      <top style="thin">
        <color rgb="FFB2B2B2"/>
      </top>
      <bottom style="thin">
        <color rgb="FFB2B2B2"/>
      </bottom>
      <diagonal/>
    </border>
    <border>
      <left/>
      <right/>
      <top/>
      <bottom style="medium">
        <color auto="1"/>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style="medium">
        <color auto="1"/>
      </left>
      <right/>
      <top style="medium">
        <color auto="1"/>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auto="1"/>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medium">
        <color auto="1"/>
      </right>
      <top style="thin">
        <color indexed="64"/>
      </top>
      <bottom/>
      <diagonal/>
    </border>
    <border>
      <left/>
      <right style="medium">
        <color indexed="64"/>
      </right>
      <top/>
      <bottom/>
      <diagonal/>
    </border>
    <border>
      <left style="medium">
        <color auto="1"/>
      </left>
      <right/>
      <top/>
      <bottom style="thin">
        <color indexed="64"/>
      </bottom>
      <diagonal/>
    </border>
    <border>
      <left/>
      <right/>
      <top/>
      <bottom style="thin">
        <color indexed="64"/>
      </bottom>
      <diagonal/>
    </border>
    <border>
      <left/>
      <right style="medium">
        <color auto="1"/>
      </right>
      <top/>
      <bottom style="thin">
        <color indexed="64"/>
      </bottom>
      <diagonal/>
    </border>
    <border>
      <left style="medium">
        <color auto="1"/>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style="medium">
        <color auto="1"/>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ck">
        <color theme="9"/>
      </left>
      <right style="thin">
        <color indexed="64"/>
      </right>
      <top style="thick">
        <color theme="9"/>
      </top>
      <bottom style="thin">
        <color indexed="64"/>
      </bottom>
      <diagonal/>
    </border>
    <border>
      <left style="thin">
        <color indexed="64"/>
      </left>
      <right style="thick">
        <color theme="9"/>
      </right>
      <top style="thick">
        <color theme="9"/>
      </top>
      <bottom style="thin">
        <color indexed="64"/>
      </bottom>
      <diagonal/>
    </border>
    <border>
      <left style="thick">
        <color theme="9"/>
      </left>
      <right style="thin">
        <color indexed="64"/>
      </right>
      <top style="thin">
        <color indexed="64"/>
      </top>
      <bottom style="thin">
        <color indexed="64"/>
      </bottom>
      <diagonal/>
    </border>
    <border>
      <left style="thin">
        <color indexed="64"/>
      </left>
      <right style="thick">
        <color theme="9"/>
      </right>
      <top style="thin">
        <color indexed="64"/>
      </top>
      <bottom style="thin">
        <color indexed="64"/>
      </bottom>
      <diagonal/>
    </border>
    <border>
      <left style="thick">
        <color theme="9"/>
      </left>
      <right style="thin">
        <color indexed="64"/>
      </right>
      <top style="thin">
        <color indexed="64"/>
      </top>
      <bottom style="thick">
        <color theme="9"/>
      </bottom>
      <diagonal/>
    </border>
    <border>
      <left style="thin">
        <color indexed="64"/>
      </left>
      <right style="thick">
        <color theme="9"/>
      </right>
      <top style="thin">
        <color indexed="64"/>
      </top>
      <bottom style="thick">
        <color theme="9"/>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auto="1"/>
      </left>
      <right style="medium">
        <color indexed="64"/>
      </right>
      <top/>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indexed="64"/>
      </top>
      <bottom style="thin">
        <color indexed="64"/>
      </bottom>
      <diagonal/>
    </border>
    <border>
      <left/>
      <right/>
      <top/>
      <bottom style="medium">
        <color indexed="64"/>
      </bottom>
      <diagonal/>
    </border>
    <border>
      <left/>
      <right style="medium">
        <color auto="1"/>
      </right>
      <top/>
      <bottom style="medium">
        <color auto="1"/>
      </bottom>
      <diagonal/>
    </border>
    <border>
      <left style="medium">
        <color indexed="64"/>
      </left>
      <right style="thin">
        <color indexed="64"/>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auto="1"/>
      </top>
      <bottom style="medium">
        <color auto="1"/>
      </bottom>
      <diagonal/>
    </border>
    <border>
      <left/>
      <right style="medium">
        <color auto="1"/>
      </right>
      <top style="thin">
        <color auto="1"/>
      </top>
      <bottom style="thin">
        <color indexed="64"/>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thin">
        <color indexed="64"/>
      </left>
      <right style="thin">
        <color indexed="64"/>
      </right>
      <top/>
      <bottom style="medium">
        <color indexed="64"/>
      </bottom>
      <diagonal/>
    </border>
    <border>
      <left style="medium">
        <color auto="1"/>
      </left>
      <right/>
      <top style="thin">
        <color indexed="64"/>
      </top>
      <bottom/>
      <diagonal/>
    </border>
    <border>
      <left style="medium">
        <color theme="9" tint="-0.24994659260841701"/>
      </left>
      <right style="thin">
        <color indexed="64"/>
      </right>
      <top style="medium">
        <color theme="9" tint="-0.24994659260841701"/>
      </top>
      <bottom style="medium">
        <color theme="9" tint="-0.24994659260841701"/>
      </bottom>
      <diagonal/>
    </border>
    <border>
      <left style="thin">
        <color indexed="64"/>
      </left>
      <right style="medium">
        <color theme="9" tint="-0.24994659260841701"/>
      </right>
      <top style="medium">
        <color theme="9" tint="-0.24994659260841701"/>
      </top>
      <bottom style="medium">
        <color theme="9" tint="-0.24994659260841701"/>
      </bottom>
      <diagonal/>
    </border>
    <border>
      <left style="thin">
        <color indexed="64"/>
      </left>
      <right style="medium">
        <color auto="1"/>
      </right>
      <top style="thin">
        <color indexed="64"/>
      </top>
      <bottom/>
      <diagonal/>
    </border>
    <border>
      <left style="medium">
        <color auto="1"/>
      </left>
      <right/>
      <top/>
      <bottom style="medium">
        <color auto="1"/>
      </bottom>
      <diagonal/>
    </border>
    <border>
      <left style="medium">
        <color indexed="64"/>
      </left>
      <right style="thin">
        <color indexed="64"/>
      </right>
      <top style="thin">
        <color indexed="64"/>
      </top>
      <bottom/>
      <diagonal/>
    </border>
  </borders>
  <cellStyleXfs count="36897">
    <xf numFmtId="0" fontId="0" fillId="0" borderId="0"/>
    <xf numFmtId="0" fontId="4" fillId="0" borderId="0"/>
    <xf numFmtId="9" fontId="4" fillId="0" borderId="0" applyFont="0" applyFill="0" applyBorder="0" applyAlignment="0" applyProtection="0"/>
    <xf numFmtId="0" fontId="25" fillId="2" borderId="0" applyNumberFormat="0" applyBorder="0" applyAlignment="0" applyProtection="0"/>
    <xf numFmtId="0" fontId="30" fillId="0" borderId="0"/>
    <xf numFmtId="167" fontId="4" fillId="0" borderId="0" applyFont="0" applyFill="0" applyBorder="0" applyAlignment="0" applyProtection="0"/>
    <xf numFmtId="0" fontId="30" fillId="0" borderId="0"/>
    <xf numFmtId="0" fontId="30" fillId="0" borderId="0"/>
    <xf numFmtId="0" fontId="30" fillId="0" borderId="0"/>
    <xf numFmtId="0" fontId="33" fillId="3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169" fontId="1" fillId="5" borderId="0" applyNumberFormat="0" applyBorder="0" applyAlignment="0" applyProtection="0"/>
    <xf numFmtId="169" fontId="1" fillId="5" borderId="0" applyNumberFormat="0" applyBorder="0" applyAlignment="0" applyProtection="0"/>
    <xf numFmtId="170" fontId="33" fillId="32" borderId="0" applyNumberFormat="0" applyBorder="0" applyAlignment="0" applyProtection="0"/>
    <xf numFmtId="170" fontId="33" fillId="32" borderId="0" applyNumberFormat="0" applyBorder="0" applyAlignment="0" applyProtection="0"/>
    <xf numFmtId="0" fontId="1" fillId="5" borderId="0" applyNumberFormat="0" applyBorder="0" applyAlignment="0" applyProtection="0"/>
    <xf numFmtId="169" fontId="1" fillId="7" borderId="0" applyNumberFormat="0" applyBorder="0" applyAlignment="0" applyProtection="0"/>
    <xf numFmtId="169" fontId="1" fillId="7" borderId="0" applyNumberFormat="0" applyBorder="0" applyAlignment="0" applyProtection="0"/>
    <xf numFmtId="170" fontId="33" fillId="33" borderId="0" applyNumberFormat="0" applyBorder="0" applyAlignment="0" applyProtection="0"/>
    <xf numFmtId="170" fontId="33" fillId="33" borderId="0" applyNumberFormat="0" applyBorder="0" applyAlignment="0" applyProtection="0"/>
    <xf numFmtId="0" fontId="1" fillId="7" borderId="0" applyNumberFormat="0" applyBorder="0" applyAlignment="0" applyProtection="0"/>
    <xf numFmtId="169" fontId="1" fillId="9" borderId="0" applyNumberFormat="0" applyBorder="0" applyAlignment="0" applyProtection="0"/>
    <xf numFmtId="169" fontId="1" fillId="9" borderId="0" applyNumberFormat="0" applyBorder="0" applyAlignment="0" applyProtection="0"/>
    <xf numFmtId="170" fontId="33" fillId="34" borderId="0" applyNumberFormat="0" applyBorder="0" applyAlignment="0" applyProtection="0"/>
    <xf numFmtId="170" fontId="33" fillId="34" borderId="0" applyNumberFormat="0" applyBorder="0" applyAlignment="0" applyProtection="0"/>
    <xf numFmtId="0" fontId="1" fillId="9"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170" fontId="33" fillId="35" borderId="0" applyNumberFormat="0" applyBorder="0" applyAlignment="0" applyProtection="0"/>
    <xf numFmtId="170" fontId="33" fillId="35" borderId="0" applyNumberFormat="0" applyBorder="0" applyAlignment="0" applyProtection="0"/>
    <xf numFmtId="0" fontId="1" fillId="11"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70" fontId="33" fillId="36" borderId="0" applyNumberFormat="0" applyBorder="0" applyAlignment="0" applyProtection="0"/>
    <xf numFmtId="170" fontId="33" fillId="36" borderId="0" applyNumberFormat="0" applyBorder="0" applyAlignment="0" applyProtection="0"/>
    <xf numFmtId="0" fontId="1" fillId="13"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170" fontId="33" fillId="37" borderId="0" applyNumberFormat="0" applyBorder="0" applyAlignment="0" applyProtection="0"/>
    <xf numFmtId="170" fontId="33" fillId="37" borderId="0" applyNumberFormat="0" applyBorder="0" applyAlignment="0" applyProtection="0"/>
    <xf numFmtId="0" fontId="1" fillId="15"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5"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169" fontId="1" fillId="6" borderId="0" applyNumberFormat="0" applyBorder="0" applyAlignment="0" applyProtection="0"/>
    <xf numFmtId="169" fontId="1" fillId="6" borderId="0" applyNumberFormat="0" applyBorder="0" applyAlignment="0" applyProtection="0"/>
    <xf numFmtId="170" fontId="33" fillId="38" borderId="0" applyNumberFormat="0" applyBorder="0" applyAlignment="0" applyProtection="0"/>
    <xf numFmtId="170" fontId="33" fillId="38" borderId="0" applyNumberFormat="0" applyBorder="0" applyAlignment="0" applyProtection="0"/>
    <xf numFmtId="0" fontId="1" fillId="6" borderId="0" applyNumberFormat="0" applyBorder="0" applyAlignment="0" applyProtection="0"/>
    <xf numFmtId="169" fontId="1" fillId="8" borderId="0" applyNumberFormat="0" applyBorder="0" applyAlignment="0" applyProtection="0"/>
    <xf numFmtId="169" fontId="1" fillId="8" borderId="0" applyNumberFormat="0" applyBorder="0" applyAlignment="0" applyProtection="0"/>
    <xf numFmtId="170" fontId="33" fillId="39" borderId="0" applyNumberFormat="0" applyBorder="0" applyAlignment="0" applyProtection="0"/>
    <xf numFmtId="170" fontId="33" fillId="39" borderId="0" applyNumberFormat="0" applyBorder="0" applyAlignment="0" applyProtection="0"/>
    <xf numFmtId="0" fontId="1" fillId="8" borderId="0" applyNumberFormat="0" applyBorder="0" applyAlignment="0" applyProtection="0"/>
    <xf numFmtId="169" fontId="1" fillId="10" borderId="0" applyNumberFormat="0" applyBorder="0" applyAlignment="0" applyProtection="0"/>
    <xf numFmtId="169" fontId="1" fillId="10" borderId="0" applyNumberFormat="0" applyBorder="0" applyAlignment="0" applyProtection="0"/>
    <xf numFmtId="170" fontId="33" fillId="40" borderId="0" applyNumberFormat="0" applyBorder="0" applyAlignment="0" applyProtection="0"/>
    <xf numFmtId="170" fontId="33" fillId="40" borderId="0" applyNumberFormat="0" applyBorder="0" applyAlignment="0" applyProtection="0"/>
    <xf numFmtId="0" fontId="1" fillId="10"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70" fontId="33" fillId="35" borderId="0" applyNumberFormat="0" applyBorder="0" applyAlignment="0" applyProtection="0"/>
    <xf numFmtId="170" fontId="33" fillId="35" borderId="0" applyNumberFormat="0" applyBorder="0" applyAlignment="0" applyProtection="0"/>
    <xf numFmtId="0" fontId="1" fillId="12" borderId="0" applyNumberFormat="0" applyBorder="0" applyAlignment="0" applyProtection="0"/>
    <xf numFmtId="169" fontId="1" fillId="14" borderId="0" applyNumberFormat="0" applyBorder="0" applyAlignment="0" applyProtection="0"/>
    <xf numFmtId="169" fontId="1" fillId="14" borderId="0" applyNumberFormat="0" applyBorder="0" applyAlignment="0" applyProtection="0"/>
    <xf numFmtId="170" fontId="33" fillId="38" borderId="0" applyNumberFormat="0" applyBorder="0" applyAlignment="0" applyProtection="0"/>
    <xf numFmtId="170" fontId="33" fillId="38" borderId="0" applyNumberFormat="0" applyBorder="0" applyAlignment="0" applyProtection="0"/>
    <xf numFmtId="0" fontId="1" fillId="14"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70" fontId="33" fillId="41" borderId="0" applyNumberFormat="0" applyBorder="0" applyAlignment="0" applyProtection="0"/>
    <xf numFmtId="170" fontId="33" fillId="41" borderId="0" applyNumberFormat="0" applyBorder="0" applyAlignment="0" applyProtection="0"/>
    <xf numFmtId="0" fontId="1" fillId="16" borderId="0" applyNumberFormat="0" applyBorder="0" applyAlignment="0" applyProtection="0"/>
    <xf numFmtId="0" fontId="34" fillId="42"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170" fontId="34" fillId="42" borderId="0" applyNumberFormat="0" applyBorder="0" applyAlignment="0" applyProtection="0"/>
    <xf numFmtId="0" fontId="34" fillId="42" borderId="0" applyNumberFormat="0" applyBorder="0" applyAlignment="0" applyProtection="0"/>
    <xf numFmtId="170" fontId="34" fillId="42" borderId="0" applyNumberFormat="0" applyBorder="0" applyAlignment="0" applyProtection="0"/>
    <xf numFmtId="170" fontId="34" fillId="42" borderId="0" applyNumberFormat="0" applyBorder="0" applyAlignment="0" applyProtection="0"/>
    <xf numFmtId="0" fontId="34" fillId="42" borderId="0" applyNumberFormat="0" applyBorder="0" applyAlignment="0" applyProtection="0"/>
    <xf numFmtId="170" fontId="34" fillId="39" borderId="0" applyNumberFormat="0" applyBorder="0" applyAlignment="0" applyProtection="0"/>
    <xf numFmtId="0" fontId="34" fillId="39" borderId="0" applyNumberFormat="0" applyBorder="0" applyAlignment="0" applyProtection="0"/>
    <xf numFmtId="170" fontId="34" fillId="39" borderId="0" applyNumberFormat="0" applyBorder="0" applyAlignment="0" applyProtection="0"/>
    <xf numFmtId="170" fontId="34" fillId="39" borderId="0" applyNumberFormat="0" applyBorder="0" applyAlignment="0" applyProtection="0"/>
    <xf numFmtId="0" fontId="34" fillId="39" borderId="0" applyNumberFormat="0" applyBorder="0" applyAlignment="0" applyProtection="0"/>
    <xf numFmtId="170" fontId="34" fillId="40" borderId="0" applyNumberFormat="0" applyBorder="0" applyAlignment="0" applyProtection="0"/>
    <xf numFmtId="0" fontId="34" fillId="40" borderId="0" applyNumberFormat="0" applyBorder="0" applyAlignment="0" applyProtection="0"/>
    <xf numFmtId="170" fontId="34" fillId="40" borderId="0" applyNumberFormat="0" applyBorder="0" applyAlignment="0" applyProtection="0"/>
    <xf numFmtId="170" fontId="34" fillId="40" borderId="0" applyNumberFormat="0" applyBorder="0" applyAlignment="0" applyProtection="0"/>
    <xf numFmtId="0" fontId="34" fillId="40" borderId="0" applyNumberFormat="0" applyBorder="0" applyAlignment="0" applyProtection="0"/>
    <xf numFmtId="170" fontId="34" fillId="43" borderId="0" applyNumberFormat="0" applyBorder="0" applyAlignment="0" applyProtection="0"/>
    <xf numFmtId="0" fontId="34" fillId="43" borderId="0" applyNumberFormat="0" applyBorder="0" applyAlignment="0" applyProtection="0"/>
    <xf numFmtId="170" fontId="34" fillId="43" borderId="0" applyNumberFormat="0" applyBorder="0" applyAlignment="0" applyProtection="0"/>
    <xf numFmtId="170" fontId="34" fillId="43" borderId="0" applyNumberFormat="0" applyBorder="0" applyAlignment="0" applyProtection="0"/>
    <xf numFmtId="0" fontId="34" fillId="43" borderId="0" applyNumberFormat="0" applyBorder="0" applyAlignment="0" applyProtection="0"/>
    <xf numFmtId="170" fontId="34" fillId="44" borderId="0" applyNumberFormat="0" applyBorder="0" applyAlignment="0" applyProtection="0"/>
    <xf numFmtId="0" fontId="34" fillId="44" borderId="0" applyNumberFormat="0" applyBorder="0" applyAlignment="0" applyProtection="0"/>
    <xf numFmtId="170" fontId="34" fillId="44" borderId="0" applyNumberFormat="0" applyBorder="0" applyAlignment="0" applyProtection="0"/>
    <xf numFmtId="170" fontId="34" fillId="44" borderId="0" applyNumberFormat="0" applyBorder="0" applyAlignment="0" applyProtection="0"/>
    <xf numFmtId="0" fontId="34" fillId="44" borderId="0" applyNumberFormat="0" applyBorder="0" applyAlignment="0" applyProtection="0"/>
    <xf numFmtId="170" fontId="34" fillId="45" borderId="0" applyNumberFormat="0" applyBorder="0" applyAlignment="0" applyProtection="0"/>
    <xf numFmtId="0" fontId="34" fillId="45" borderId="0" applyNumberFormat="0" applyBorder="0" applyAlignment="0" applyProtection="0"/>
    <xf numFmtId="170" fontId="34" fillId="45" borderId="0" applyNumberFormat="0" applyBorder="0" applyAlignment="0" applyProtection="0"/>
    <xf numFmtId="170" fontId="34" fillId="45" borderId="0" applyNumberFormat="0" applyBorder="0" applyAlignment="0" applyProtection="0"/>
    <xf numFmtId="0" fontId="34" fillId="45" borderId="0" applyNumberFormat="0" applyBorder="0" applyAlignment="0" applyProtection="0"/>
    <xf numFmtId="17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7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17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17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17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17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5" fillId="0" borderId="0" applyNumberFormat="0" applyFill="0" applyBorder="0" applyAlignment="0" applyProtection="0"/>
    <xf numFmtId="170" fontId="36" fillId="33" borderId="0" applyNumberFormat="0" applyBorder="0" applyAlignment="0" applyProtection="0"/>
    <xf numFmtId="0" fontId="36" fillId="33" borderId="0" applyNumberFormat="0" applyBorder="0" applyAlignment="0" applyProtection="0"/>
    <xf numFmtId="170" fontId="36" fillId="33" borderId="0" applyNumberFormat="0" applyBorder="0" applyAlignment="0" applyProtection="0"/>
    <xf numFmtId="170" fontId="36" fillId="33" borderId="0" applyNumberFormat="0" applyBorder="0" applyAlignment="0" applyProtection="0"/>
    <xf numFmtId="0" fontId="37" fillId="3" borderId="0" applyNumberFormat="0" applyBorder="0" applyAlignment="0" applyProtection="0"/>
    <xf numFmtId="0" fontId="38" fillId="50" borderId="60" applyNumberFormat="0" applyAlignment="0" applyProtection="0"/>
    <xf numFmtId="170" fontId="38" fillId="50" borderId="60" applyNumberFormat="0" applyAlignment="0" applyProtection="0"/>
    <xf numFmtId="170" fontId="38" fillId="50" borderId="60" applyNumberFormat="0" applyAlignment="0" applyProtection="0"/>
    <xf numFmtId="0" fontId="38" fillId="50" borderId="60" applyNumberFormat="0" applyAlignment="0" applyProtection="0"/>
    <xf numFmtId="0" fontId="38" fillId="50" borderId="60" applyNumberFormat="0" applyAlignment="0" applyProtection="0"/>
    <xf numFmtId="0" fontId="38" fillId="50" borderId="60" applyNumberFormat="0" applyAlignment="0" applyProtection="0"/>
    <xf numFmtId="170" fontId="38" fillId="50" borderId="60" applyNumberFormat="0" applyAlignment="0" applyProtection="0"/>
    <xf numFmtId="0" fontId="38" fillId="50" borderId="60" applyNumberFormat="0" applyAlignment="0" applyProtection="0"/>
    <xf numFmtId="0" fontId="39" fillId="0" borderId="61" applyNumberFormat="0" applyFill="0" applyAlignment="0" applyProtection="0"/>
    <xf numFmtId="170" fontId="40" fillId="51" borderId="62" applyNumberFormat="0" applyAlignment="0" applyProtection="0"/>
    <xf numFmtId="0" fontId="40" fillId="51" borderId="62" applyNumberFormat="0" applyAlignment="0" applyProtection="0"/>
    <xf numFmtId="170" fontId="40" fillId="51" borderId="62" applyNumberFormat="0" applyAlignment="0" applyProtection="0"/>
    <xf numFmtId="170" fontId="40" fillId="51" borderId="62" applyNumberFormat="0" applyAlignment="0" applyProtection="0"/>
    <xf numFmtId="0" fontId="40" fillId="51" borderId="62" applyNumberFormat="0" applyAlignment="0" applyProtection="0"/>
    <xf numFmtId="164" fontId="30" fillId="0" borderId="0" applyFont="0" applyFill="0" applyBorder="0" applyAlignment="0" applyProtection="0"/>
    <xf numFmtId="164" fontId="30" fillId="0" borderId="0" applyFont="0" applyFill="0" applyBorder="0" applyAlignment="0" applyProtection="0"/>
    <xf numFmtId="43" fontId="4" fillId="0" borderId="0" applyFont="0" applyFill="0" applyBorder="0" applyAlignment="0" applyProtection="0"/>
    <xf numFmtId="0" fontId="30" fillId="52" borderId="63" applyNumberFormat="0" applyFont="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4" fillId="0" borderId="0" applyFont="0" applyFill="0" applyBorder="0" applyAlignment="0" applyProtection="0"/>
    <xf numFmtId="0" fontId="41" fillId="37" borderId="60" applyNumberFormat="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0" fontId="33" fillId="0" borderId="0"/>
    <xf numFmtId="170" fontId="42" fillId="0" borderId="0" applyNumberFormat="0" applyFill="0" applyBorder="0" applyAlignment="0" applyProtection="0"/>
    <xf numFmtId="0" fontId="30" fillId="0" borderId="0"/>
    <xf numFmtId="0" fontId="42" fillId="0" borderId="0" applyNumberFormat="0" applyFill="0" applyBorder="0" applyAlignment="0" applyProtection="0"/>
    <xf numFmtId="0" fontId="30" fillId="0" borderId="0"/>
    <xf numFmtId="0" fontId="30" fillId="0" borderId="0"/>
    <xf numFmtId="170" fontId="42" fillId="0" borderId="0" applyNumberFormat="0" applyFill="0" applyBorder="0" applyAlignment="0" applyProtection="0"/>
    <xf numFmtId="0" fontId="42" fillId="0" borderId="0" applyNumberFormat="0" applyFill="0" applyBorder="0" applyAlignment="0" applyProtection="0"/>
    <xf numFmtId="170" fontId="43" fillId="34" borderId="0" applyNumberFormat="0" applyBorder="0" applyAlignment="0" applyProtection="0"/>
    <xf numFmtId="0" fontId="30" fillId="0" borderId="0"/>
    <xf numFmtId="0" fontId="43" fillId="34" borderId="0" applyNumberFormat="0" applyBorder="0" applyAlignment="0" applyProtection="0"/>
    <xf numFmtId="0" fontId="30" fillId="0" borderId="0"/>
    <xf numFmtId="0" fontId="30" fillId="0" borderId="0"/>
    <xf numFmtId="170" fontId="43" fillId="34" borderId="0" applyNumberFormat="0" applyBorder="0" applyAlignment="0" applyProtection="0"/>
    <xf numFmtId="0" fontId="43" fillId="34" borderId="0" applyNumberFormat="0" applyBorder="0" applyAlignment="0" applyProtection="0"/>
    <xf numFmtId="0" fontId="44" fillId="53" borderId="0" applyNumberFormat="0" applyBorder="0" applyAlignment="0" applyProtection="0"/>
    <xf numFmtId="0" fontId="44" fillId="53" borderId="0"/>
    <xf numFmtId="170" fontId="45" fillId="0" borderId="64" applyNumberFormat="0" applyFill="0" applyAlignment="0" applyProtection="0"/>
    <xf numFmtId="0" fontId="30" fillId="0" borderId="0"/>
    <xf numFmtId="0" fontId="45" fillId="0" borderId="64" applyNumberFormat="0" applyFill="0" applyAlignment="0" applyProtection="0"/>
    <xf numFmtId="0" fontId="30" fillId="0" borderId="0"/>
    <xf numFmtId="0" fontId="30" fillId="0" borderId="0"/>
    <xf numFmtId="170" fontId="45" fillId="0" borderId="64" applyNumberFormat="0" applyFill="0" applyAlignment="0" applyProtection="0"/>
    <xf numFmtId="0" fontId="45" fillId="0" borderId="64" applyNumberFormat="0" applyFill="0" applyAlignment="0" applyProtection="0"/>
    <xf numFmtId="170" fontId="46" fillId="0" borderId="65" applyNumberFormat="0" applyFill="0" applyAlignment="0" applyProtection="0"/>
    <xf numFmtId="0" fontId="30" fillId="0" borderId="0"/>
    <xf numFmtId="0" fontId="46" fillId="0" borderId="65" applyNumberFormat="0" applyFill="0" applyAlignment="0" applyProtection="0"/>
    <xf numFmtId="0" fontId="30" fillId="0" borderId="0"/>
    <xf numFmtId="0" fontId="30" fillId="0" borderId="0"/>
    <xf numFmtId="170" fontId="46" fillId="0" borderId="65" applyNumberFormat="0" applyFill="0" applyAlignment="0" applyProtection="0"/>
    <xf numFmtId="0" fontId="46" fillId="0" borderId="65" applyNumberFormat="0" applyFill="0" applyAlignment="0" applyProtection="0"/>
    <xf numFmtId="170" fontId="47" fillId="0" borderId="66" applyNumberFormat="0" applyFill="0" applyAlignment="0" applyProtection="0"/>
    <xf numFmtId="0" fontId="30" fillId="0" borderId="0"/>
    <xf numFmtId="0" fontId="47" fillId="0" borderId="66" applyNumberFormat="0" applyFill="0" applyAlignment="0" applyProtection="0"/>
    <xf numFmtId="0" fontId="47" fillId="0" borderId="66" applyNumberFormat="0" applyFill="0" applyAlignment="0" applyProtection="0"/>
    <xf numFmtId="0" fontId="47" fillId="0" borderId="66" applyNumberFormat="0" applyFill="0" applyAlignment="0" applyProtection="0"/>
    <xf numFmtId="0" fontId="47" fillId="0" borderId="66" applyNumberFormat="0" applyFill="0" applyAlignment="0" applyProtection="0"/>
    <xf numFmtId="0" fontId="47" fillId="0" borderId="66" applyNumberFormat="0" applyFill="0" applyAlignment="0" applyProtection="0"/>
    <xf numFmtId="0" fontId="47" fillId="0" borderId="66" applyNumberFormat="0" applyFill="0" applyAlignment="0" applyProtection="0"/>
    <xf numFmtId="0" fontId="47" fillId="0" borderId="66" applyNumberFormat="0" applyFill="0" applyAlignment="0" applyProtection="0"/>
    <xf numFmtId="0" fontId="30" fillId="0" borderId="0"/>
    <xf numFmtId="170" fontId="47" fillId="0" borderId="0" applyNumberFormat="0" applyFill="0" applyBorder="0" applyAlignment="0" applyProtection="0"/>
    <xf numFmtId="0" fontId="30" fillId="0" borderId="0"/>
    <xf numFmtId="0" fontId="47" fillId="0" borderId="0" applyNumberFormat="0" applyFill="0" applyBorder="0" applyAlignment="0" applyProtection="0"/>
    <xf numFmtId="0" fontId="30" fillId="0" borderId="0"/>
    <xf numFmtId="0" fontId="30" fillId="0" borderId="0"/>
    <xf numFmtId="17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1"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70" fontId="41" fillId="37" borderId="60" applyNumberFormat="0" applyAlignment="0" applyProtection="0"/>
    <xf numFmtId="0" fontId="30" fillId="0" borderId="0"/>
    <xf numFmtId="0" fontId="41" fillId="37" borderId="60" applyNumberFormat="0" applyAlignment="0" applyProtection="0"/>
    <xf numFmtId="0" fontId="30" fillId="0" borderId="0"/>
    <xf numFmtId="0" fontId="30" fillId="0" borderId="0"/>
    <xf numFmtId="170" fontId="41" fillId="37" borderId="60" applyNumberFormat="0" applyAlignment="0" applyProtection="0"/>
    <xf numFmtId="0" fontId="41" fillId="37" borderId="60" applyNumberFormat="0" applyAlignment="0" applyProtection="0"/>
    <xf numFmtId="0" fontId="36" fillId="33" borderId="0" applyNumberFormat="0" applyBorder="0" applyAlignment="0" applyProtection="0"/>
    <xf numFmtId="0" fontId="52" fillId="0" borderId="0" applyNumberFormat="0" applyFill="0" applyBorder="0" applyAlignment="0" applyProtection="0">
      <alignment vertical="top"/>
      <protection locked="0"/>
    </xf>
    <xf numFmtId="170" fontId="39" fillId="0" borderId="61" applyNumberFormat="0" applyFill="0" applyAlignment="0" applyProtection="0"/>
    <xf numFmtId="0" fontId="30" fillId="0" borderId="0"/>
    <xf numFmtId="0" fontId="39" fillId="0" borderId="61" applyNumberFormat="0" applyFill="0" applyAlignment="0" applyProtection="0"/>
    <xf numFmtId="0" fontId="30" fillId="0" borderId="0"/>
    <xf numFmtId="0" fontId="30" fillId="0" borderId="0"/>
    <xf numFmtId="170" fontId="39" fillId="0" borderId="61" applyNumberFormat="0" applyFill="0" applyAlignment="0" applyProtection="0"/>
    <xf numFmtId="0" fontId="39" fillId="0" borderId="61" applyNumberFormat="0" applyFill="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0" fontId="53" fillId="54" borderId="0" applyNumberFormat="0" applyBorder="0" applyAlignment="0" applyProtection="0"/>
    <xf numFmtId="0" fontId="30" fillId="0" borderId="0"/>
    <xf numFmtId="0" fontId="53" fillId="54" borderId="0" applyNumberFormat="0" applyBorder="0" applyAlignment="0" applyProtection="0"/>
    <xf numFmtId="0" fontId="30" fillId="0" borderId="0"/>
    <xf numFmtId="0" fontId="30" fillId="0" borderId="0"/>
    <xf numFmtId="17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33" fillId="0" borderId="0"/>
    <xf numFmtId="0" fontId="1" fillId="0" borderId="0"/>
    <xf numFmtId="0" fontId="1" fillId="0" borderId="0"/>
    <xf numFmtId="0" fontId="1" fillId="0" borderId="0"/>
    <xf numFmtId="173"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1" fillId="0" borderId="0"/>
    <xf numFmtId="170" fontId="1" fillId="0" borderId="0"/>
    <xf numFmtId="0" fontId="30" fillId="0" borderId="0"/>
    <xf numFmtId="0" fontId="30" fillId="0" borderId="0"/>
    <xf numFmtId="0" fontId="30" fillId="0" borderId="0"/>
    <xf numFmtId="0" fontId="30"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1" fillId="0" borderId="0"/>
    <xf numFmtId="170" fontId="1" fillId="0" borderId="0"/>
    <xf numFmtId="0" fontId="30" fillId="0" borderId="0"/>
    <xf numFmtId="0" fontId="30" fillId="0" borderId="0"/>
    <xf numFmtId="0" fontId="30" fillId="0" borderId="0"/>
    <xf numFmtId="0" fontId="30"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170" fontId="1" fillId="0" borderId="0"/>
    <xf numFmtId="170" fontId="1" fillId="0" borderId="0"/>
    <xf numFmtId="0" fontId="30" fillId="0" borderId="0"/>
    <xf numFmtId="0" fontId="30" fillId="0" borderId="0"/>
    <xf numFmtId="0" fontId="30" fillId="0" borderId="0"/>
    <xf numFmtId="0" fontId="30"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0" fontId="30" fillId="0" borderId="0"/>
    <xf numFmtId="0" fontId="30" fillId="0" borderId="0"/>
    <xf numFmtId="0" fontId="30"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0" fontId="1" fillId="0" borderId="0"/>
    <xf numFmtId="170" fontId="1"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5" fillId="0" borderId="0"/>
    <xf numFmtId="0" fontId="30" fillId="0" borderId="0"/>
    <xf numFmtId="17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0" fontId="30" fillId="0" borderId="0"/>
    <xf numFmtId="0" fontId="30" fillId="0" borderId="0"/>
    <xf numFmtId="170" fontId="30" fillId="0" borderId="0"/>
    <xf numFmtId="170" fontId="1" fillId="0" borderId="0"/>
    <xf numFmtId="0" fontId="30" fillId="0" borderId="0"/>
    <xf numFmtId="170" fontId="30" fillId="0" borderId="0"/>
    <xf numFmtId="170" fontId="30" fillId="0" borderId="0"/>
    <xf numFmtId="0" fontId="30" fillId="0" borderId="0"/>
    <xf numFmtId="0" fontId="30"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1" fillId="0" borderId="0"/>
    <xf numFmtId="0" fontId="30" fillId="0" borderId="0"/>
    <xf numFmtId="0" fontId="30" fillId="0" borderId="0"/>
    <xf numFmtId="0" fontId="30" fillId="0" borderId="0"/>
    <xf numFmtId="0" fontId="30"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0" fontId="30" fillId="0" borderId="0"/>
    <xf numFmtId="0" fontId="30" fillId="0" borderId="0"/>
    <xf numFmtId="170" fontId="1" fillId="0" borderId="0"/>
    <xf numFmtId="170" fontId="1" fillId="0" borderId="0"/>
    <xf numFmtId="170" fontId="1"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1" fillId="0" borderId="0"/>
    <xf numFmtId="0" fontId="30"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1" fillId="0" borderId="0"/>
    <xf numFmtId="0" fontId="30" fillId="0" borderId="0"/>
    <xf numFmtId="0" fontId="33" fillId="0" borderId="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1" fillId="0" borderId="0"/>
    <xf numFmtId="170" fontId="1" fillId="0" borderId="0"/>
    <xf numFmtId="17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169" fontId="1" fillId="0" borderId="0"/>
    <xf numFmtId="169" fontId="1" fillId="0" borderId="0"/>
    <xf numFmtId="169"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3" fillId="4" borderId="1" applyNumberFormat="0" applyFont="0" applyAlignment="0" applyProtection="0"/>
    <xf numFmtId="169" fontId="33" fillId="4" borderId="1" applyNumberFormat="0" applyFont="0" applyAlignment="0" applyProtection="0"/>
    <xf numFmtId="0" fontId="33" fillId="52" borderId="63" applyNumberFormat="0" applyFont="0" applyAlignment="0" applyProtection="0"/>
    <xf numFmtId="169" fontId="33" fillId="4" borderId="1" applyNumberFormat="0" applyFont="0" applyAlignment="0" applyProtection="0"/>
    <xf numFmtId="169" fontId="33" fillId="4" borderId="1" applyNumberFormat="0" applyFont="0" applyAlignment="0" applyProtection="0"/>
    <xf numFmtId="169" fontId="33" fillId="4" borderId="1" applyNumberFormat="0" applyFont="0" applyAlignment="0" applyProtection="0"/>
    <xf numFmtId="169" fontId="33" fillId="4" borderId="1" applyNumberFormat="0" applyFont="0" applyAlignment="0" applyProtection="0"/>
    <xf numFmtId="169" fontId="33" fillId="4" borderId="1" applyNumberFormat="0" applyFont="0" applyAlignment="0" applyProtection="0"/>
    <xf numFmtId="169" fontId="33" fillId="4" borderId="1" applyNumberFormat="0" applyFont="0" applyAlignment="0" applyProtection="0"/>
    <xf numFmtId="0" fontId="1" fillId="4" borderId="1" applyNumberFormat="0" applyFont="0" applyAlignment="0" applyProtection="0"/>
    <xf numFmtId="0" fontId="1" fillId="4" borderId="1" applyNumberFormat="0" applyFont="0" applyAlignment="0" applyProtection="0"/>
    <xf numFmtId="0" fontId="1" fillId="4" borderId="1" applyNumberFormat="0" applyFont="0" applyAlignment="0" applyProtection="0"/>
    <xf numFmtId="170" fontId="54" fillId="50" borderId="67" applyNumberFormat="0" applyAlignment="0" applyProtection="0"/>
    <xf numFmtId="0" fontId="30" fillId="0" borderId="0"/>
    <xf numFmtId="0" fontId="54" fillId="50" borderId="67" applyNumberFormat="0" applyAlignment="0" applyProtection="0"/>
    <xf numFmtId="0" fontId="30" fillId="0" borderId="0"/>
    <xf numFmtId="0" fontId="30" fillId="0" borderId="0"/>
    <xf numFmtId="170" fontId="54" fillId="50" borderId="67" applyNumberFormat="0" applyAlignment="0" applyProtection="0"/>
    <xf numFmtId="0" fontId="54" fillId="50" borderId="67" applyNumberFormat="0" applyAlignment="0" applyProtection="0"/>
    <xf numFmtId="40" fontId="55" fillId="55" borderId="0">
      <alignment horizontal="right"/>
    </xf>
    <xf numFmtId="0" fontId="30" fillId="0" borderId="0"/>
    <xf numFmtId="170" fontId="56" fillId="55" borderId="0">
      <alignment horizontal="right"/>
    </xf>
    <xf numFmtId="0" fontId="56" fillId="55" borderId="0">
      <alignment horizontal="right"/>
    </xf>
    <xf numFmtId="0" fontId="30" fillId="0" borderId="0"/>
    <xf numFmtId="0" fontId="56" fillId="55" borderId="0">
      <alignment horizontal="right"/>
    </xf>
    <xf numFmtId="0" fontId="30" fillId="0" borderId="0"/>
    <xf numFmtId="0" fontId="56" fillId="55" borderId="0">
      <alignment horizontal="right"/>
    </xf>
    <xf numFmtId="0" fontId="30" fillId="0" borderId="0"/>
    <xf numFmtId="0" fontId="56" fillId="55" borderId="0">
      <alignment horizontal="right"/>
    </xf>
    <xf numFmtId="0" fontId="30" fillId="0" borderId="0"/>
    <xf numFmtId="0" fontId="56" fillId="55" borderId="0">
      <alignment horizontal="right"/>
    </xf>
    <xf numFmtId="0" fontId="56" fillId="55" borderId="0">
      <alignment horizontal="right"/>
    </xf>
    <xf numFmtId="0" fontId="56" fillId="55" borderId="0">
      <alignment horizontal="right"/>
    </xf>
    <xf numFmtId="0" fontId="56" fillId="55" borderId="0">
      <alignment horizontal="right"/>
    </xf>
    <xf numFmtId="0" fontId="56" fillId="55" borderId="0">
      <alignment horizontal="right"/>
    </xf>
    <xf numFmtId="0" fontId="56" fillId="55" borderId="0">
      <alignment horizontal="right"/>
    </xf>
    <xf numFmtId="0" fontId="56" fillId="55" borderId="0">
      <alignment horizontal="right"/>
    </xf>
    <xf numFmtId="0" fontId="30" fillId="0" borderId="0"/>
    <xf numFmtId="0" fontId="30" fillId="0" borderId="0"/>
    <xf numFmtId="0" fontId="56" fillId="55" borderId="0">
      <alignment horizontal="right"/>
    </xf>
    <xf numFmtId="0" fontId="56" fillId="55" borderId="0">
      <alignment horizontal="right"/>
    </xf>
    <xf numFmtId="0" fontId="56" fillId="55" borderId="0">
      <alignment horizontal="right"/>
    </xf>
    <xf numFmtId="0" fontId="56" fillId="55" borderId="0">
      <alignment horizontal="right"/>
    </xf>
    <xf numFmtId="0" fontId="56" fillId="55" borderId="0">
      <alignment horizontal="right"/>
    </xf>
    <xf numFmtId="0" fontId="56" fillId="55" borderId="0">
      <alignment horizontal="right"/>
    </xf>
    <xf numFmtId="0" fontId="56" fillId="55" borderId="0">
      <alignment horizontal="right"/>
    </xf>
    <xf numFmtId="0" fontId="56" fillId="55" borderId="0">
      <alignment horizontal="right"/>
    </xf>
    <xf numFmtId="0" fontId="56" fillId="55" borderId="0">
      <alignment horizontal="right"/>
    </xf>
    <xf numFmtId="0" fontId="56" fillId="55" borderId="0">
      <alignment horizontal="right"/>
    </xf>
    <xf numFmtId="0" fontId="56" fillId="55" borderId="0">
      <alignment horizontal="right"/>
    </xf>
    <xf numFmtId="0" fontId="30" fillId="0" borderId="0"/>
    <xf numFmtId="0" fontId="56" fillId="55" borderId="0">
      <alignment horizontal="right"/>
    </xf>
    <xf numFmtId="0" fontId="56" fillId="55" borderId="0">
      <alignment horizontal="right"/>
    </xf>
    <xf numFmtId="0" fontId="30" fillId="0" borderId="0"/>
    <xf numFmtId="0" fontId="56" fillId="55" borderId="0">
      <alignment horizontal="right"/>
    </xf>
    <xf numFmtId="0" fontId="56" fillId="55" borderId="0">
      <alignment horizontal="right"/>
    </xf>
    <xf numFmtId="0" fontId="30" fillId="0" borderId="0"/>
    <xf numFmtId="0" fontId="56" fillId="55" borderId="0">
      <alignment horizontal="right"/>
    </xf>
    <xf numFmtId="0" fontId="30" fillId="0" borderId="0"/>
    <xf numFmtId="0" fontId="56" fillId="55" borderId="0">
      <alignment horizontal="right"/>
    </xf>
    <xf numFmtId="0" fontId="30" fillId="0" borderId="0"/>
    <xf numFmtId="0" fontId="56" fillId="55" borderId="0">
      <alignment horizontal="right"/>
    </xf>
    <xf numFmtId="0" fontId="30" fillId="0" borderId="0"/>
    <xf numFmtId="0" fontId="56" fillId="55" borderId="0">
      <alignment horizontal="right"/>
    </xf>
    <xf numFmtId="0" fontId="30" fillId="0" borderId="0"/>
    <xf numFmtId="0" fontId="56" fillId="55" borderId="0">
      <alignment horizontal="right"/>
    </xf>
    <xf numFmtId="0" fontId="30" fillId="0" borderId="0"/>
    <xf numFmtId="170" fontId="57" fillId="55" borderId="53"/>
    <xf numFmtId="0" fontId="57" fillId="55" borderId="53"/>
    <xf numFmtId="0" fontId="30" fillId="0" borderId="0"/>
    <xf numFmtId="0" fontId="57" fillId="55" borderId="53"/>
    <xf numFmtId="0" fontId="30" fillId="0" borderId="0"/>
    <xf numFmtId="0" fontId="57" fillId="55" borderId="53"/>
    <xf numFmtId="0" fontId="30" fillId="0" borderId="0"/>
    <xf numFmtId="0" fontId="57" fillId="55" borderId="53"/>
    <xf numFmtId="0" fontId="30" fillId="0" borderId="0"/>
    <xf numFmtId="0" fontId="57" fillId="55" borderId="53"/>
    <xf numFmtId="0" fontId="57" fillId="55" borderId="53"/>
    <xf numFmtId="0" fontId="57" fillId="55" borderId="53"/>
    <xf numFmtId="0" fontId="57" fillId="55" borderId="53"/>
    <xf numFmtId="0" fontId="57" fillId="55" borderId="53"/>
    <xf numFmtId="0" fontId="57" fillId="55" borderId="53"/>
    <xf numFmtId="0" fontId="57" fillId="55" borderId="53"/>
    <xf numFmtId="0" fontId="30" fillId="0" borderId="0"/>
    <xf numFmtId="0" fontId="30" fillId="0" borderId="0"/>
    <xf numFmtId="0" fontId="57" fillId="55" borderId="53"/>
    <xf numFmtId="0" fontId="57" fillId="55" borderId="53"/>
    <xf numFmtId="0" fontId="57" fillId="55" borderId="53"/>
    <xf numFmtId="0" fontId="57" fillId="55" borderId="53"/>
    <xf numFmtId="0" fontId="57" fillId="55" borderId="53"/>
    <xf numFmtId="0" fontId="57" fillId="55" borderId="53"/>
    <xf numFmtId="0" fontId="57" fillId="55" borderId="53"/>
    <xf numFmtId="0" fontId="57" fillId="55" borderId="53"/>
    <xf numFmtId="0" fontId="57" fillId="55" borderId="53"/>
    <xf numFmtId="0" fontId="57" fillId="55" borderId="53"/>
    <xf numFmtId="0" fontId="57" fillId="55" borderId="53"/>
    <xf numFmtId="0" fontId="30" fillId="0" borderId="0"/>
    <xf numFmtId="0" fontId="57" fillId="55" borderId="53"/>
    <xf numFmtId="0" fontId="57" fillId="55" borderId="53"/>
    <xf numFmtId="0" fontId="30" fillId="0" borderId="0"/>
    <xf numFmtId="0" fontId="57" fillId="55" borderId="53"/>
    <xf numFmtId="0" fontId="57" fillId="55" borderId="53"/>
    <xf numFmtId="0" fontId="30" fillId="0" borderId="0"/>
    <xf numFmtId="0" fontId="57" fillId="55" borderId="53"/>
    <xf numFmtId="0" fontId="30" fillId="0" borderId="0"/>
    <xf numFmtId="0" fontId="57" fillId="55" borderId="53"/>
    <xf numFmtId="0" fontId="30" fillId="0" borderId="0"/>
    <xf numFmtId="0" fontId="57" fillId="55" borderId="53"/>
    <xf numFmtId="0" fontId="30" fillId="0" borderId="0"/>
    <xf numFmtId="0" fontId="57" fillId="55" borderId="53"/>
    <xf numFmtId="0" fontId="30" fillId="0" borderId="0"/>
    <xf numFmtId="0" fontId="57" fillId="55" borderId="53"/>
    <xf numFmtId="0" fontId="30" fillId="0" borderId="0"/>
    <xf numFmtId="170" fontId="57" fillId="0" borderId="0" applyBorder="0">
      <alignment horizontal="centerContinuous"/>
    </xf>
    <xf numFmtId="0" fontId="57" fillId="0" borderId="0" applyBorder="0">
      <alignment horizontal="centerContinuous"/>
    </xf>
    <xf numFmtId="0" fontId="30" fillId="0" borderId="0"/>
    <xf numFmtId="0" fontId="57" fillId="0" borderId="0" applyBorder="0">
      <alignment horizontal="centerContinuous"/>
    </xf>
    <xf numFmtId="0" fontId="30" fillId="0" borderId="0"/>
    <xf numFmtId="0" fontId="57" fillId="0" borderId="0" applyBorder="0">
      <alignment horizontal="centerContinuous"/>
    </xf>
    <xf numFmtId="0" fontId="30" fillId="0" borderId="0"/>
    <xf numFmtId="0" fontId="57" fillId="0" borderId="0" applyBorder="0">
      <alignment horizontal="centerContinuous"/>
    </xf>
    <xf numFmtId="0" fontId="30" fillId="0" borderId="0"/>
    <xf numFmtId="0" fontId="57" fillId="0" borderId="0" applyBorder="0">
      <alignment horizontal="centerContinuous"/>
    </xf>
    <xf numFmtId="0" fontId="57" fillId="0" borderId="0" applyBorder="0">
      <alignment horizontal="centerContinuous"/>
    </xf>
    <xf numFmtId="0" fontId="57" fillId="0" borderId="0" applyBorder="0">
      <alignment horizontal="centerContinuous"/>
    </xf>
    <xf numFmtId="0" fontId="57" fillId="0" borderId="0" applyBorder="0">
      <alignment horizontal="centerContinuous"/>
    </xf>
    <xf numFmtId="0" fontId="57" fillId="0" borderId="0" applyBorder="0">
      <alignment horizontal="centerContinuous"/>
    </xf>
    <xf numFmtId="0" fontId="57" fillId="0" borderId="0" applyBorder="0">
      <alignment horizontal="centerContinuous"/>
    </xf>
    <xf numFmtId="0" fontId="57" fillId="0" borderId="0" applyBorder="0">
      <alignment horizontal="centerContinuous"/>
    </xf>
    <xf numFmtId="0" fontId="30" fillId="0" borderId="0"/>
    <xf numFmtId="0" fontId="30" fillId="0" borderId="0"/>
    <xf numFmtId="0" fontId="57" fillId="0" borderId="0" applyBorder="0">
      <alignment horizontal="centerContinuous"/>
    </xf>
    <xf numFmtId="0" fontId="57" fillId="0" borderId="0" applyBorder="0">
      <alignment horizontal="centerContinuous"/>
    </xf>
    <xf numFmtId="0" fontId="57" fillId="0" borderId="0" applyBorder="0">
      <alignment horizontal="centerContinuous"/>
    </xf>
    <xf numFmtId="0" fontId="57" fillId="0" borderId="0" applyBorder="0">
      <alignment horizontal="centerContinuous"/>
    </xf>
    <xf numFmtId="0" fontId="57" fillId="0" borderId="0" applyBorder="0">
      <alignment horizontal="centerContinuous"/>
    </xf>
    <xf numFmtId="0" fontId="57" fillId="0" borderId="0" applyBorder="0">
      <alignment horizontal="centerContinuous"/>
    </xf>
    <xf numFmtId="0" fontId="57" fillId="0" borderId="0" applyBorder="0">
      <alignment horizontal="centerContinuous"/>
    </xf>
    <xf numFmtId="0" fontId="57" fillId="0" borderId="0" applyBorder="0">
      <alignment horizontal="centerContinuous"/>
    </xf>
    <xf numFmtId="0" fontId="57" fillId="0" borderId="0" applyBorder="0">
      <alignment horizontal="centerContinuous"/>
    </xf>
    <xf numFmtId="0" fontId="57" fillId="0" borderId="0" applyBorder="0">
      <alignment horizontal="centerContinuous"/>
    </xf>
    <xf numFmtId="0" fontId="57" fillId="0" borderId="0" applyBorder="0">
      <alignment horizontal="centerContinuous"/>
    </xf>
    <xf numFmtId="0" fontId="30" fillId="0" borderId="0"/>
    <xf numFmtId="0" fontId="57" fillId="0" borderId="0" applyBorder="0">
      <alignment horizontal="centerContinuous"/>
    </xf>
    <xf numFmtId="0" fontId="57" fillId="0" borderId="0" applyBorder="0">
      <alignment horizontal="centerContinuous"/>
    </xf>
    <xf numFmtId="0" fontId="30" fillId="0" borderId="0"/>
    <xf numFmtId="0" fontId="57" fillId="0" borderId="0" applyBorder="0">
      <alignment horizontal="centerContinuous"/>
    </xf>
    <xf numFmtId="0" fontId="57" fillId="0" borderId="0" applyBorder="0">
      <alignment horizontal="centerContinuous"/>
    </xf>
    <xf numFmtId="0" fontId="30" fillId="0" borderId="0"/>
    <xf numFmtId="0" fontId="57" fillId="0" borderId="0" applyBorder="0">
      <alignment horizontal="centerContinuous"/>
    </xf>
    <xf numFmtId="0" fontId="30" fillId="0" borderId="0"/>
    <xf numFmtId="0" fontId="57" fillId="0" borderId="0" applyBorder="0">
      <alignment horizontal="centerContinuous"/>
    </xf>
    <xf numFmtId="0" fontId="30" fillId="0" borderId="0"/>
    <xf numFmtId="0" fontId="57" fillId="0" borderId="0" applyBorder="0">
      <alignment horizontal="centerContinuous"/>
    </xf>
    <xf numFmtId="0" fontId="30" fillId="0" borderId="0"/>
    <xf numFmtId="0" fontId="57" fillId="0" borderId="0" applyBorder="0">
      <alignment horizontal="centerContinuous"/>
    </xf>
    <xf numFmtId="0" fontId="30" fillId="0" borderId="0"/>
    <xf numFmtId="0" fontId="57" fillId="0" borderId="0" applyBorder="0">
      <alignment horizontal="centerContinuous"/>
    </xf>
    <xf numFmtId="0" fontId="30" fillId="0" borderId="0"/>
    <xf numFmtId="170" fontId="58" fillId="0" borderId="0" applyBorder="0">
      <alignment horizontal="centerContinuous"/>
    </xf>
    <xf numFmtId="0" fontId="58" fillId="0" borderId="0" applyBorder="0">
      <alignment horizontal="centerContinuous"/>
    </xf>
    <xf numFmtId="0" fontId="30" fillId="0" borderId="0"/>
    <xf numFmtId="0" fontId="58" fillId="0" borderId="0" applyBorder="0">
      <alignment horizontal="centerContinuous"/>
    </xf>
    <xf numFmtId="0" fontId="30" fillId="0" borderId="0"/>
    <xf numFmtId="0" fontId="58" fillId="0" borderId="0" applyBorder="0">
      <alignment horizontal="centerContinuous"/>
    </xf>
    <xf numFmtId="0" fontId="30" fillId="0" borderId="0"/>
    <xf numFmtId="0" fontId="58" fillId="0" borderId="0" applyBorder="0">
      <alignment horizontal="centerContinuous"/>
    </xf>
    <xf numFmtId="0" fontId="30" fillId="0" borderId="0"/>
    <xf numFmtId="0" fontId="58" fillId="0" borderId="0" applyBorder="0">
      <alignment horizontal="centerContinuous"/>
    </xf>
    <xf numFmtId="0" fontId="58" fillId="0" borderId="0" applyBorder="0">
      <alignment horizontal="centerContinuous"/>
    </xf>
    <xf numFmtId="0" fontId="58" fillId="0" borderId="0" applyBorder="0">
      <alignment horizontal="centerContinuous"/>
    </xf>
    <xf numFmtId="0" fontId="58" fillId="0" borderId="0" applyBorder="0">
      <alignment horizontal="centerContinuous"/>
    </xf>
    <xf numFmtId="0" fontId="58" fillId="0" borderId="0" applyBorder="0">
      <alignment horizontal="centerContinuous"/>
    </xf>
    <xf numFmtId="0" fontId="58" fillId="0" borderId="0" applyBorder="0">
      <alignment horizontal="centerContinuous"/>
    </xf>
    <xf numFmtId="0" fontId="58" fillId="0" borderId="0" applyBorder="0">
      <alignment horizontal="centerContinuous"/>
    </xf>
    <xf numFmtId="0" fontId="30" fillId="0" borderId="0"/>
    <xf numFmtId="0" fontId="30" fillId="0" borderId="0"/>
    <xf numFmtId="0" fontId="58" fillId="0" borderId="0" applyBorder="0">
      <alignment horizontal="centerContinuous"/>
    </xf>
    <xf numFmtId="0" fontId="58" fillId="0" borderId="0" applyBorder="0">
      <alignment horizontal="centerContinuous"/>
    </xf>
    <xf numFmtId="0" fontId="58" fillId="0" borderId="0" applyBorder="0">
      <alignment horizontal="centerContinuous"/>
    </xf>
    <xf numFmtId="0" fontId="58" fillId="0" borderId="0" applyBorder="0">
      <alignment horizontal="centerContinuous"/>
    </xf>
    <xf numFmtId="0" fontId="58" fillId="0" borderId="0" applyBorder="0">
      <alignment horizontal="centerContinuous"/>
    </xf>
    <xf numFmtId="0" fontId="58" fillId="0" borderId="0" applyBorder="0">
      <alignment horizontal="centerContinuous"/>
    </xf>
    <xf numFmtId="0" fontId="58" fillId="0" borderId="0" applyBorder="0">
      <alignment horizontal="centerContinuous"/>
    </xf>
    <xf numFmtId="0" fontId="58" fillId="0" borderId="0" applyBorder="0">
      <alignment horizontal="centerContinuous"/>
    </xf>
    <xf numFmtId="0" fontId="58" fillId="0" borderId="0" applyBorder="0">
      <alignment horizontal="centerContinuous"/>
    </xf>
    <xf numFmtId="0" fontId="58" fillId="0" borderId="0" applyBorder="0">
      <alignment horizontal="centerContinuous"/>
    </xf>
    <xf numFmtId="0" fontId="58" fillId="0" borderId="0" applyBorder="0">
      <alignment horizontal="centerContinuous"/>
    </xf>
    <xf numFmtId="0" fontId="30" fillId="0" borderId="0"/>
    <xf numFmtId="0" fontId="58" fillId="0" borderId="0" applyBorder="0">
      <alignment horizontal="centerContinuous"/>
    </xf>
    <xf numFmtId="0" fontId="58" fillId="0" borderId="0" applyBorder="0">
      <alignment horizontal="centerContinuous"/>
    </xf>
    <xf numFmtId="0" fontId="30" fillId="0" borderId="0"/>
    <xf numFmtId="0" fontId="58" fillId="0" borderId="0" applyBorder="0">
      <alignment horizontal="centerContinuous"/>
    </xf>
    <xf numFmtId="0" fontId="58" fillId="0" borderId="0" applyBorder="0">
      <alignment horizontal="centerContinuous"/>
    </xf>
    <xf numFmtId="0" fontId="30" fillId="0" borderId="0"/>
    <xf numFmtId="0" fontId="58" fillId="0" borderId="0" applyBorder="0">
      <alignment horizontal="centerContinuous"/>
    </xf>
    <xf numFmtId="0" fontId="30" fillId="0" borderId="0"/>
    <xf numFmtId="0" fontId="58" fillId="0" borderId="0" applyBorder="0">
      <alignment horizontal="centerContinuous"/>
    </xf>
    <xf numFmtId="0" fontId="30" fillId="0" borderId="0"/>
    <xf numFmtId="0" fontId="58" fillId="0" borderId="0" applyBorder="0">
      <alignment horizontal="centerContinuous"/>
    </xf>
    <xf numFmtId="0" fontId="30" fillId="0" borderId="0"/>
    <xf numFmtId="0" fontId="58" fillId="0" borderId="0" applyBorder="0">
      <alignment horizontal="centerContinuous"/>
    </xf>
    <xf numFmtId="0" fontId="30" fillId="0" borderId="0"/>
    <xf numFmtId="0" fontId="58" fillId="0" borderId="0" applyBorder="0">
      <alignment horizontal="centerContinuous"/>
    </xf>
    <xf numFmtId="0" fontId="30" fillId="0" borderId="0"/>
    <xf numFmtId="9" fontId="30" fillId="0" borderId="0" applyFont="0" applyFill="0" applyBorder="0" applyAlignment="0" applyProtection="0"/>
    <xf numFmtId="0" fontId="30" fillId="0" borderId="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30"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30" fillId="0" borderId="0"/>
    <xf numFmtId="9" fontId="30" fillId="0" borderId="0" applyFont="0" applyFill="0" applyBorder="0" applyAlignment="0" applyProtection="0"/>
    <xf numFmtId="0" fontId="59" fillId="56" borderId="0" applyNumberFormat="0" applyBorder="0" applyAlignment="0" applyProtection="0"/>
    <xf numFmtId="0" fontId="59" fillId="56" borderId="0"/>
    <xf numFmtId="0" fontId="43" fillId="34" borderId="0" applyNumberFormat="0" applyBorder="0" applyAlignment="0" applyProtection="0"/>
    <xf numFmtId="0" fontId="54" fillId="50" borderId="67" applyNumberFormat="0" applyAlignment="0" applyProtection="0"/>
    <xf numFmtId="170" fontId="60" fillId="0" borderId="0"/>
    <xf numFmtId="0" fontId="60" fillId="0" borderId="0"/>
    <xf numFmtId="0" fontId="30" fillId="0" borderId="0"/>
    <xf numFmtId="0" fontId="60" fillId="0" borderId="0"/>
    <xf numFmtId="0" fontId="30" fillId="0" borderId="0"/>
    <xf numFmtId="0" fontId="60" fillId="0" borderId="0"/>
    <xf numFmtId="0" fontId="30" fillId="0" borderId="0"/>
    <xf numFmtId="0" fontId="60" fillId="0" borderId="0"/>
    <xf numFmtId="0" fontId="3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0" fillId="0" borderId="0"/>
    <xf numFmtId="0" fontId="3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0" fillId="0" borderId="0"/>
    <xf numFmtId="0" fontId="60" fillId="0" borderId="0"/>
    <xf numFmtId="0" fontId="60" fillId="0" borderId="0"/>
    <xf numFmtId="0" fontId="30" fillId="0" borderId="0"/>
    <xf numFmtId="0" fontId="60" fillId="0" borderId="0"/>
    <xf numFmtId="0" fontId="60" fillId="0" borderId="0"/>
    <xf numFmtId="0" fontId="30" fillId="0" borderId="0"/>
    <xf numFmtId="0" fontId="60" fillId="0" borderId="0"/>
    <xf numFmtId="0" fontId="30" fillId="0" borderId="0"/>
    <xf numFmtId="0" fontId="60" fillId="0" borderId="0"/>
    <xf numFmtId="0" fontId="30" fillId="0" borderId="0"/>
    <xf numFmtId="0" fontId="60" fillId="0" borderId="0"/>
    <xf numFmtId="0" fontId="30" fillId="0" borderId="0"/>
    <xf numFmtId="0" fontId="60" fillId="0" borderId="0"/>
    <xf numFmtId="0" fontId="30" fillId="0" borderId="0"/>
    <xf numFmtId="0" fontId="60" fillId="0" borderId="0"/>
    <xf numFmtId="0" fontId="30" fillId="0" borderId="0"/>
    <xf numFmtId="0" fontId="42" fillId="0" borderId="0" applyNumberFormat="0" applyFill="0" applyBorder="0" applyAlignment="0" applyProtection="0"/>
    <xf numFmtId="170" fontId="61" fillId="0" borderId="0" applyNumberFormat="0" applyFill="0" applyBorder="0" applyAlignment="0" applyProtection="0"/>
    <xf numFmtId="0" fontId="30" fillId="0" borderId="0"/>
    <xf numFmtId="0" fontId="61" fillId="0" borderId="0" applyNumberFormat="0" applyFill="0" applyBorder="0" applyAlignment="0" applyProtection="0"/>
    <xf numFmtId="0" fontId="30" fillId="0" borderId="0"/>
    <xf numFmtId="0" fontId="30" fillId="0" borderId="0"/>
    <xf numFmtId="17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5" fillId="0" borderId="64" applyNumberFormat="0" applyFill="0" applyAlignment="0" applyProtection="0"/>
    <xf numFmtId="0" fontId="46" fillId="0" borderId="65" applyNumberFormat="0" applyFill="0" applyAlignment="0" applyProtection="0"/>
    <xf numFmtId="0" fontId="47" fillId="0" borderId="66" applyNumberFormat="0" applyFill="0" applyAlignment="0" applyProtection="0"/>
    <xf numFmtId="0" fontId="47" fillId="0" borderId="0" applyNumberFormat="0" applyFill="0" applyBorder="0" applyAlignment="0" applyProtection="0"/>
    <xf numFmtId="17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30" fillId="0" borderId="0"/>
    <xf numFmtId="0" fontId="62" fillId="0" borderId="68" applyNumberFormat="0" applyFill="0" applyAlignment="0" applyProtection="0"/>
    <xf numFmtId="0" fontId="62" fillId="0" borderId="68" applyNumberFormat="0" applyFill="0" applyAlignment="0" applyProtection="0"/>
    <xf numFmtId="0" fontId="30" fillId="0" borderId="0"/>
    <xf numFmtId="0" fontId="30" fillId="0" borderId="0"/>
    <xf numFmtId="0" fontId="62" fillId="0" borderId="68" applyNumberFormat="0" applyFill="0" applyAlignment="0" applyProtection="0"/>
    <xf numFmtId="0" fontId="62" fillId="0" borderId="68" applyNumberFormat="0" applyFill="0" applyAlignment="0" applyProtection="0"/>
    <xf numFmtId="0" fontId="30" fillId="0" borderId="0"/>
    <xf numFmtId="0" fontId="30" fillId="0" borderId="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44" fillId="57" borderId="0" applyNumberFormat="0" applyBorder="0" applyAlignment="0" applyProtection="0"/>
    <xf numFmtId="0" fontId="44" fillId="57" borderId="0"/>
    <xf numFmtId="0" fontId="33" fillId="58" borderId="0" applyNumberFormat="0" applyBorder="0" applyAlignment="0" applyProtection="0"/>
    <xf numFmtId="0" fontId="44" fillId="56" borderId="0"/>
    <xf numFmtId="0" fontId="44" fillId="56" borderId="0" applyNumberFormat="0" applyBorder="0" applyAlignment="0" applyProtection="0"/>
    <xf numFmtId="0" fontId="44" fillId="56" borderId="0"/>
    <xf numFmtId="0" fontId="44" fillId="56" borderId="0" applyNumberFormat="0" applyBorder="0" applyAlignment="0" applyProtection="0"/>
    <xf numFmtId="0" fontId="44" fillId="56" borderId="0"/>
    <xf numFmtId="0" fontId="44" fillId="59" borderId="0" applyNumberFormat="0" applyBorder="0" applyAlignment="0" applyProtection="0"/>
    <xf numFmtId="0" fontId="44" fillId="59" borderId="0"/>
    <xf numFmtId="0" fontId="44" fillId="56" borderId="0" applyNumberFormat="0" applyBorder="0" applyAlignment="0" applyProtection="0"/>
    <xf numFmtId="0" fontId="44" fillId="56" borderId="0"/>
    <xf numFmtId="0" fontId="44" fillId="56" borderId="0" applyNumberFormat="0" applyBorder="0" applyAlignment="0" applyProtection="0"/>
    <xf numFmtId="0" fontId="44" fillId="56" borderId="0"/>
    <xf numFmtId="0" fontId="44" fillId="56" borderId="0" applyNumberFormat="0" applyBorder="0" applyAlignment="0" applyProtection="0"/>
    <xf numFmtId="0" fontId="44" fillId="56" borderId="0"/>
    <xf numFmtId="0" fontId="44" fillId="56" borderId="0" applyNumberFormat="0" applyBorder="0" applyAlignment="0" applyProtection="0"/>
    <xf numFmtId="0" fontId="44" fillId="56" borderId="0"/>
    <xf numFmtId="0" fontId="44" fillId="60" borderId="0" applyNumberFormat="0" applyBorder="0" applyAlignment="0" applyProtection="0"/>
    <xf numFmtId="0" fontId="44" fillId="60" borderId="0"/>
    <xf numFmtId="0" fontId="44" fillId="61" borderId="0" applyNumberFormat="0" applyBorder="0" applyAlignment="0" applyProtection="0"/>
    <xf numFmtId="0" fontId="44" fillId="61" borderId="0"/>
    <xf numFmtId="0" fontId="44" fillId="61" borderId="0"/>
    <xf numFmtId="0" fontId="44" fillId="61" borderId="0"/>
    <xf numFmtId="0" fontId="44" fillId="53" borderId="0" applyNumberFormat="0" applyBorder="0" applyAlignment="0" applyProtection="0"/>
    <xf numFmtId="0" fontId="44" fillId="53" borderId="0"/>
    <xf numFmtId="0" fontId="44" fillId="61" borderId="0" applyNumberFormat="0" applyBorder="0" applyAlignment="0" applyProtection="0"/>
    <xf numFmtId="0" fontId="44" fillId="61" borderId="0"/>
    <xf numFmtId="0" fontId="44" fillId="61" borderId="0"/>
    <xf numFmtId="0" fontId="44" fillId="61" borderId="0"/>
    <xf numFmtId="0" fontId="44" fillId="62" borderId="0" applyNumberFormat="0" applyBorder="0" applyAlignment="0" applyProtection="0"/>
    <xf numFmtId="0" fontId="44" fillId="62" borderId="0"/>
    <xf numFmtId="0" fontId="44" fillId="61" borderId="0" applyNumberFormat="0" applyBorder="0" applyAlignment="0" applyProtection="0"/>
    <xf numFmtId="0" fontId="44" fillId="61" borderId="0"/>
    <xf numFmtId="0" fontId="44" fillId="61" borderId="0"/>
    <xf numFmtId="0" fontId="44" fillId="61" borderId="0"/>
    <xf numFmtId="0" fontId="44" fillId="61" borderId="0" applyNumberFormat="0" applyBorder="0" applyAlignment="0" applyProtection="0"/>
    <xf numFmtId="0" fontId="44" fillId="61" borderId="0"/>
    <xf numFmtId="0" fontId="44" fillId="61" borderId="0"/>
    <xf numFmtId="0" fontId="44" fillId="61" borderId="0"/>
    <xf numFmtId="0" fontId="44" fillId="62" borderId="0" applyNumberFormat="0" applyBorder="0" applyAlignment="0" applyProtection="0"/>
    <xf numFmtId="0" fontId="44" fillId="62" borderId="0"/>
    <xf numFmtId="0" fontId="44" fillId="61" borderId="0" applyNumberFormat="0" applyBorder="0" applyAlignment="0" applyProtection="0"/>
    <xf numFmtId="0" fontId="44" fillId="61" borderId="0"/>
    <xf numFmtId="0" fontId="44" fillId="61" borderId="0"/>
    <xf numFmtId="0" fontId="44" fillId="61" borderId="0"/>
    <xf numFmtId="0" fontId="44" fillId="61" borderId="0" applyNumberFormat="0" applyBorder="0" applyAlignment="0" applyProtection="0"/>
    <xf numFmtId="0" fontId="44" fillId="61" borderId="0"/>
    <xf numFmtId="0" fontId="44" fillId="61" borderId="0"/>
    <xf numFmtId="0" fontId="44" fillId="61" borderId="0"/>
    <xf numFmtId="0" fontId="44" fillId="63" borderId="0" applyNumberFormat="0" applyBorder="0" applyAlignment="0" applyProtection="0"/>
    <xf numFmtId="0" fontId="44" fillId="63" borderId="0"/>
    <xf numFmtId="0" fontId="44" fillId="59" borderId="0" applyNumberFormat="0" applyBorder="0" applyAlignment="0" applyProtection="0"/>
    <xf numFmtId="0" fontId="44" fillId="59" borderId="0"/>
    <xf numFmtId="0" fontId="44" fillId="56" borderId="0" applyNumberFormat="0" applyBorder="0" applyAlignment="0" applyProtection="0"/>
    <xf numFmtId="0" fontId="44" fillId="56" borderId="0"/>
    <xf numFmtId="0" fontId="63" fillId="0" borderId="0" applyNumberFormat="0" applyFill="0" applyBorder="0" applyAlignment="0" applyProtection="0"/>
    <xf numFmtId="0" fontId="63" fillId="0" borderId="0"/>
    <xf numFmtId="0" fontId="63" fillId="56" borderId="0" applyNumberFormat="0" applyBorder="0" applyAlignment="0" applyProtection="0"/>
    <xf numFmtId="0" fontId="63" fillId="56" borderId="0"/>
    <xf numFmtId="0" fontId="44" fillId="64" borderId="0" applyNumberFormat="0" applyBorder="0" applyAlignment="0" applyProtection="0"/>
    <xf numFmtId="0" fontId="44" fillId="64" borderId="0"/>
    <xf numFmtId="0" fontId="44" fillId="53" borderId="0" applyNumberFormat="0" applyBorder="0" applyAlignment="0" applyProtection="0"/>
    <xf numFmtId="0" fontId="44" fillId="53" borderId="0"/>
    <xf numFmtId="0" fontId="40" fillId="51" borderId="62" applyNumberFormat="0" applyAlignment="0" applyProtection="0"/>
    <xf numFmtId="170" fontId="35" fillId="0" borderId="0" applyNumberFormat="0" applyFill="0" applyBorder="0" applyAlignment="0" applyProtection="0"/>
    <xf numFmtId="0" fontId="30" fillId="0" borderId="0"/>
    <xf numFmtId="0" fontId="35" fillId="0" borderId="0" applyNumberFormat="0" applyFill="0" applyBorder="0" applyAlignment="0" applyProtection="0"/>
    <xf numFmtId="0" fontId="30" fillId="0" borderId="0"/>
    <xf numFmtId="0" fontId="30" fillId="0" borderId="0"/>
    <xf numFmtId="170" fontId="35" fillId="0" borderId="0" applyNumberFormat="0" applyFill="0" applyBorder="0" applyAlignment="0" applyProtection="0"/>
    <xf numFmtId="0" fontId="35" fillId="0" borderId="0" applyNumberFormat="0" applyFill="0" applyBorder="0" applyAlignment="0" applyProtection="0"/>
    <xf numFmtId="0" fontId="30" fillId="0" borderId="0"/>
    <xf numFmtId="0" fontId="1" fillId="0" borderId="0"/>
    <xf numFmtId="9" fontId="1" fillId="0" borderId="0" applyFont="0" applyFill="0" applyBorder="0" applyAlignment="0" applyProtection="0"/>
  </cellStyleXfs>
  <cellXfs count="774">
    <xf numFmtId="0" fontId="0" fillId="0" borderId="0" xfId="0"/>
    <xf numFmtId="0" fontId="4" fillId="17" borderId="0" xfId="1" applyFill="1" applyProtection="1"/>
    <xf numFmtId="0" fontId="4" fillId="17" borderId="0" xfId="1" applyFill="1" applyAlignment="1" applyProtection="1">
      <alignment horizontal="left"/>
    </xf>
    <xf numFmtId="0" fontId="4" fillId="17" borderId="2" xfId="1" applyFill="1" applyBorder="1" applyAlignment="1" applyProtection="1">
      <alignment horizontal="left"/>
    </xf>
    <xf numFmtId="0" fontId="5" fillId="17" borderId="0" xfId="1" applyFont="1" applyFill="1" applyAlignment="1" applyProtection="1">
      <alignment horizontal="left"/>
    </xf>
    <xf numFmtId="0" fontId="5" fillId="17" borderId="0" xfId="1" applyFont="1" applyFill="1" applyProtection="1"/>
    <xf numFmtId="0" fontId="5" fillId="17" borderId="0" xfId="1" applyFont="1" applyFill="1" applyAlignment="1" applyProtection="1">
      <alignment horizontal="center"/>
    </xf>
    <xf numFmtId="0" fontId="4" fillId="17" borderId="0" xfId="1" applyFill="1" applyAlignment="1" applyProtection="1">
      <alignment horizontal="center"/>
    </xf>
    <xf numFmtId="0" fontId="6" fillId="17" borderId="0" xfId="1" applyFont="1" applyFill="1" applyProtection="1"/>
    <xf numFmtId="9" fontId="6" fillId="17" borderId="0" xfId="2" applyFont="1" applyFill="1" applyProtection="1"/>
    <xf numFmtId="0" fontId="4" fillId="0" borderId="0" xfId="1" applyProtection="1"/>
    <xf numFmtId="0" fontId="7" fillId="17" borderId="0" xfId="1" applyFont="1" applyFill="1" applyBorder="1" applyAlignment="1" applyProtection="1"/>
    <xf numFmtId="0" fontId="4" fillId="18" borderId="6" xfId="1" applyFill="1" applyBorder="1" applyProtection="1"/>
    <xf numFmtId="0" fontId="8" fillId="19" borderId="3" xfId="1" applyFont="1" applyFill="1" applyBorder="1" applyProtection="1"/>
    <xf numFmtId="0" fontId="8" fillId="19" borderId="4" xfId="1" applyFont="1" applyFill="1" applyBorder="1" applyProtection="1"/>
    <xf numFmtId="0" fontId="9" fillId="19" borderId="4" xfId="1" applyFont="1" applyFill="1" applyBorder="1" applyProtection="1"/>
    <xf numFmtId="0" fontId="9" fillId="19" borderId="5" xfId="1" applyFont="1" applyFill="1" applyBorder="1" applyAlignment="1" applyProtection="1">
      <alignment horizontal="center"/>
    </xf>
    <xf numFmtId="0" fontId="4" fillId="20" borderId="4" xfId="1" applyFill="1" applyBorder="1" applyAlignment="1" applyProtection="1">
      <alignment horizontal="center"/>
    </xf>
    <xf numFmtId="0" fontId="9" fillId="19" borderId="4" xfId="1" applyFont="1" applyFill="1" applyBorder="1" applyAlignment="1" applyProtection="1">
      <alignment horizontal="center"/>
    </xf>
    <xf numFmtId="0" fontId="10" fillId="19" borderId="4" xfId="1" applyFont="1" applyFill="1" applyBorder="1" applyProtection="1"/>
    <xf numFmtId="0" fontId="10" fillId="19" borderId="4" xfId="1" applyFont="1" applyFill="1" applyBorder="1" applyAlignment="1" applyProtection="1">
      <alignment horizontal="center"/>
    </xf>
    <xf numFmtId="0" fontId="5" fillId="19" borderId="5" xfId="1" applyFont="1" applyFill="1" applyBorder="1" applyAlignment="1" applyProtection="1">
      <alignment horizontal="center"/>
    </xf>
    <xf numFmtId="0" fontId="5" fillId="20" borderId="4" xfId="1" applyFont="1" applyFill="1" applyBorder="1" applyAlignment="1" applyProtection="1">
      <alignment horizontal="center"/>
    </xf>
    <xf numFmtId="0" fontId="5" fillId="18" borderId="10" xfId="1" applyFont="1" applyFill="1" applyBorder="1" applyAlignment="1" applyProtection="1">
      <alignment horizontal="center"/>
    </xf>
    <xf numFmtId="0" fontId="5" fillId="17" borderId="0" xfId="1" applyFont="1" applyFill="1" applyBorder="1" applyAlignment="1" applyProtection="1">
      <alignment horizontal="center"/>
    </xf>
    <xf numFmtId="0" fontId="4" fillId="18" borderId="6" xfId="1" applyFill="1" applyBorder="1" applyAlignment="1" applyProtection="1">
      <alignment wrapText="1"/>
    </xf>
    <xf numFmtId="0" fontId="12" fillId="17" borderId="11" xfId="1" applyFont="1" applyFill="1" applyBorder="1" applyAlignment="1" applyProtection="1">
      <alignment horizontal="center" wrapText="1"/>
    </xf>
    <xf numFmtId="0" fontId="12" fillId="17" borderId="12" xfId="1" applyFont="1" applyFill="1" applyBorder="1" applyAlignment="1" applyProtection="1">
      <alignment horizontal="center" wrapText="1"/>
    </xf>
    <xf numFmtId="0" fontId="4" fillId="20" borderId="0" xfId="1" applyFill="1" applyBorder="1" applyAlignment="1" applyProtection="1">
      <alignment wrapText="1"/>
    </xf>
    <xf numFmtId="0" fontId="13" fillId="21" borderId="18" xfId="1" applyFont="1" applyFill="1" applyBorder="1" applyAlignment="1" applyProtection="1">
      <alignment horizontal="center" vertical="center"/>
    </xf>
    <xf numFmtId="0" fontId="13" fillId="21" borderId="18" xfId="1" applyFont="1" applyFill="1" applyBorder="1" applyAlignment="1" applyProtection="1">
      <alignment horizontal="center" vertical="center" wrapText="1"/>
    </xf>
    <xf numFmtId="0" fontId="13" fillId="21" borderId="19" xfId="1" applyFont="1" applyFill="1" applyBorder="1" applyAlignment="1" applyProtection="1">
      <alignment horizontal="center" vertical="center" wrapText="1"/>
    </xf>
    <xf numFmtId="0" fontId="13" fillId="21" borderId="20" xfId="1" applyFont="1" applyFill="1" applyBorder="1" applyAlignment="1" applyProtection="1">
      <alignment horizontal="center" vertical="center"/>
    </xf>
    <xf numFmtId="0" fontId="13" fillId="21" borderId="20" xfId="1" applyFont="1" applyFill="1" applyBorder="1" applyAlignment="1" applyProtection="1">
      <alignment horizontal="center" vertical="center" wrapText="1"/>
    </xf>
    <xf numFmtId="0" fontId="13" fillId="21" borderId="21" xfId="1" applyFont="1" applyFill="1" applyBorder="1" applyAlignment="1" applyProtection="1">
      <alignment horizontal="center" vertical="center" wrapText="1"/>
    </xf>
    <xf numFmtId="0" fontId="4" fillId="18" borderId="22" xfId="1" applyFill="1" applyBorder="1" applyAlignment="1" applyProtection="1">
      <alignment wrapText="1"/>
    </xf>
    <xf numFmtId="0" fontId="4" fillId="17" borderId="0" xfId="1" applyFill="1" applyBorder="1" applyAlignment="1" applyProtection="1">
      <alignment wrapText="1"/>
    </xf>
    <xf numFmtId="0" fontId="5" fillId="17" borderId="0" xfId="1" applyFont="1" applyFill="1" applyBorder="1" applyAlignment="1" applyProtection="1">
      <alignment horizontal="center" wrapText="1"/>
    </xf>
    <xf numFmtId="0" fontId="5" fillId="17" borderId="0" xfId="1" applyFont="1" applyFill="1" applyAlignment="1" applyProtection="1">
      <alignment horizontal="center" wrapText="1"/>
    </xf>
    <xf numFmtId="0" fontId="4" fillId="17" borderId="0" xfId="1" applyFill="1" applyAlignment="1" applyProtection="1">
      <alignment wrapText="1"/>
    </xf>
    <xf numFmtId="0" fontId="4" fillId="17" borderId="0" xfId="1" applyFill="1" applyAlignment="1" applyProtection="1">
      <alignment horizontal="center" wrapText="1"/>
    </xf>
    <xf numFmtId="0" fontId="6" fillId="17" borderId="0" xfId="1" applyFont="1" applyFill="1" applyAlignment="1" applyProtection="1">
      <alignment wrapText="1"/>
    </xf>
    <xf numFmtId="9" fontId="6" fillId="17" borderId="0" xfId="2" applyFont="1" applyFill="1" applyAlignment="1" applyProtection="1">
      <alignment wrapText="1"/>
    </xf>
    <xf numFmtId="0" fontId="4" fillId="0" borderId="0" xfId="1" applyAlignment="1" applyProtection="1">
      <alignment wrapText="1"/>
    </xf>
    <xf numFmtId="0" fontId="4" fillId="17" borderId="23" xfId="1" applyFill="1" applyBorder="1" applyAlignment="1" applyProtection="1">
      <alignment horizontal="center"/>
    </xf>
    <xf numFmtId="0" fontId="4" fillId="17" borderId="24" xfId="1" applyFill="1" applyBorder="1" applyAlignment="1" applyProtection="1">
      <alignment horizontal="center"/>
    </xf>
    <xf numFmtId="0" fontId="4" fillId="20" borderId="0" xfId="1" applyFill="1" applyBorder="1" applyAlignment="1" applyProtection="1">
      <alignment horizontal="center"/>
    </xf>
    <xf numFmtId="0" fontId="14" fillId="19" borderId="26" xfId="1" applyFont="1" applyFill="1" applyBorder="1" applyAlignment="1" applyProtection="1"/>
    <xf numFmtId="0" fontId="14" fillId="19" borderId="15" xfId="1" applyFont="1" applyFill="1" applyBorder="1" applyAlignment="1" applyProtection="1"/>
    <xf numFmtId="0" fontId="14" fillId="19" borderId="16" xfId="1" applyFont="1" applyFill="1" applyBorder="1" applyAlignment="1" applyProtection="1"/>
    <xf numFmtId="0" fontId="5" fillId="20" borderId="0" xfId="1" applyFont="1" applyFill="1" applyBorder="1" applyAlignment="1" applyProtection="1">
      <alignment horizontal="center"/>
    </xf>
    <xf numFmtId="0" fontId="15" fillId="0" borderId="18" xfId="1" applyFont="1" applyFill="1" applyBorder="1" applyAlignment="1" applyProtection="1">
      <alignment horizontal="center" vertical="top"/>
    </xf>
    <xf numFmtId="0" fontId="15" fillId="0" borderId="19" xfId="1" applyFont="1" applyFill="1" applyBorder="1" applyAlignment="1" applyProtection="1">
      <alignment horizontal="center" vertical="top"/>
    </xf>
    <xf numFmtId="0" fontId="5" fillId="18" borderId="22" xfId="1" applyFont="1" applyFill="1" applyBorder="1" applyAlignment="1" applyProtection="1">
      <alignment horizontal="center"/>
    </xf>
    <xf numFmtId="0" fontId="4" fillId="17" borderId="6" xfId="1" applyFont="1" applyFill="1" applyBorder="1" applyProtection="1"/>
    <xf numFmtId="0" fontId="12" fillId="17" borderId="0" xfId="1" applyFont="1" applyFill="1" applyBorder="1" applyAlignment="1" applyProtection="1">
      <alignment horizontal="center"/>
    </xf>
    <xf numFmtId="0" fontId="12" fillId="17" borderId="12" xfId="1" applyFont="1" applyFill="1" applyBorder="1" applyAlignment="1" applyProtection="1"/>
    <xf numFmtId="0" fontId="4" fillId="17" borderId="6" xfId="1" applyFill="1" applyBorder="1" applyProtection="1"/>
    <xf numFmtId="0" fontId="4" fillId="17" borderId="0" xfId="1" applyFill="1" applyBorder="1" applyAlignment="1" applyProtection="1"/>
    <xf numFmtId="0" fontId="4" fillId="17" borderId="0" xfId="1" applyFill="1" applyBorder="1" applyAlignment="1" applyProtection="1">
      <alignment horizontal="left"/>
    </xf>
    <xf numFmtId="0" fontId="5" fillId="20" borderId="0" xfId="1" applyFont="1" applyFill="1" applyBorder="1" applyProtection="1"/>
    <xf numFmtId="0" fontId="4" fillId="20" borderId="0" xfId="1" applyFill="1" applyBorder="1" applyProtection="1"/>
    <xf numFmtId="0" fontId="4" fillId="17" borderId="33" xfId="1" applyFill="1" applyBorder="1" applyProtection="1"/>
    <xf numFmtId="0" fontId="4" fillId="17" borderId="2" xfId="1" applyFill="1" applyBorder="1" applyAlignment="1" applyProtection="1"/>
    <xf numFmtId="0" fontId="15" fillId="0" borderId="36" xfId="1" applyFont="1" applyFill="1" applyBorder="1" applyAlignment="1" applyProtection="1">
      <alignment horizontal="center" vertical="top"/>
    </xf>
    <xf numFmtId="0" fontId="15" fillId="0" borderId="37" xfId="1" applyFont="1" applyFill="1" applyBorder="1" applyAlignment="1" applyProtection="1">
      <alignment horizontal="center" vertical="top"/>
    </xf>
    <xf numFmtId="0" fontId="4" fillId="20" borderId="4" xfId="1" applyFill="1" applyBorder="1" applyProtection="1"/>
    <xf numFmtId="0" fontId="16" fillId="17" borderId="0" xfId="1" applyFont="1" applyFill="1" applyBorder="1" applyAlignment="1" applyProtection="1">
      <alignment horizontal="center" wrapText="1"/>
    </xf>
    <xf numFmtId="0" fontId="4" fillId="17" borderId="0" xfId="1" applyFill="1" applyBorder="1" applyAlignment="1" applyProtection="1">
      <alignment horizontal="center"/>
    </xf>
    <xf numFmtId="0" fontId="6" fillId="17" borderId="0" xfId="1" applyFont="1" applyFill="1" applyBorder="1" applyAlignment="1" applyProtection="1">
      <alignment horizontal="center"/>
    </xf>
    <xf numFmtId="0" fontId="6" fillId="17" borderId="0" xfId="1" applyFont="1" applyFill="1" applyBorder="1" applyProtection="1"/>
    <xf numFmtId="0" fontId="4" fillId="20" borderId="0" xfId="1" applyFill="1" applyProtection="1"/>
    <xf numFmtId="0" fontId="7" fillId="18" borderId="22" xfId="1" applyFont="1" applyFill="1" applyBorder="1" applyAlignment="1" applyProtection="1"/>
    <xf numFmtId="0" fontId="17" fillId="17" borderId="0" xfId="1" applyFont="1" applyFill="1" applyBorder="1" applyAlignment="1" applyProtection="1"/>
    <xf numFmtId="0" fontId="6" fillId="17" borderId="0" xfId="1" applyFont="1" applyFill="1" applyAlignment="1" applyProtection="1">
      <alignment horizontal="center"/>
    </xf>
    <xf numFmtId="0" fontId="4" fillId="17" borderId="3" xfId="1" applyFill="1" applyBorder="1" applyProtection="1"/>
    <xf numFmtId="0" fontId="18" fillId="21" borderId="38" xfId="1" applyFont="1" applyFill="1" applyBorder="1" applyAlignment="1" applyProtection="1">
      <alignment horizontal="center"/>
    </xf>
    <xf numFmtId="0" fontId="5" fillId="18" borderId="6" xfId="1" applyFont="1" applyFill="1" applyBorder="1" applyAlignment="1" applyProtection="1">
      <alignment horizontal="center"/>
    </xf>
    <xf numFmtId="0" fontId="5" fillId="18" borderId="0" xfId="1" applyFont="1" applyFill="1" applyBorder="1" applyAlignment="1" applyProtection="1">
      <alignment horizontal="center"/>
    </xf>
    <xf numFmtId="0" fontId="19" fillId="17" borderId="0" xfId="1" applyFont="1" applyFill="1" applyBorder="1" applyAlignment="1" applyProtection="1">
      <alignment horizontal="center"/>
    </xf>
    <xf numFmtId="0" fontId="3" fillId="17" borderId="0" xfId="1" applyFont="1" applyFill="1" applyBorder="1" applyAlignment="1" applyProtection="1">
      <alignment horizontal="center"/>
    </xf>
    <xf numFmtId="0" fontId="20" fillId="17" borderId="3" xfId="1" applyFont="1" applyFill="1" applyBorder="1" applyAlignment="1" applyProtection="1">
      <alignment horizontal="center"/>
    </xf>
    <xf numFmtId="0" fontId="21" fillId="17" borderId="4" xfId="1" applyFont="1" applyFill="1" applyBorder="1" applyProtection="1"/>
    <xf numFmtId="0" fontId="22" fillId="17" borderId="4" xfId="1" applyFont="1" applyFill="1" applyBorder="1" applyProtection="1"/>
    <xf numFmtId="0" fontId="22" fillId="17" borderId="5" xfId="1" applyFont="1" applyFill="1" applyBorder="1" applyProtection="1"/>
    <xf numFmtId="9" fontId="6" fillId="17" borderId="4" xfId="2" applyFont="1" applyFill="1" applyBorder="1" applyProtection="1"/>
    <xf numFmtId="0" fontId="6" fillId="17" borderId="4" xfId="1" applyFont="1" applyFill="1" applyBorder="1" applyAlignment="1" applyProtection="1">
      <alignment horizontal="center"/>
    </xf>
    <xf numFmtId="0" fontId="6" fillId="17" borderId="5" xfId="1" applyFont="1" applyFill="1" applyBorder="1" applyAlignment="1" applyProtection="1">
      <alignment horizontal="center"/>
    </xf>
    <xf numFmtId="0" fontId="4" fillId="17" borderId="0" xfId="1" applyFont="1" applyFill="1" applyBorder="1" applyProtection="1"/>
    <xf numFmtId="0" fontId="23" fillId="17" borderId="0" xfId="1" applyFont="1" applyFill="1" applyBorder="1" applyAlignment="1" applyProtection="1">
      <alignment horizontal="left" vertical="top"/>
    </xf>
    <xf numFmtId="0" fontId="2" fillId="21" borderId="3" xfId="1" applyFont="1" applyFill="1" applyBorder="1" applyAlignment="1" applyProtection="1"/>
    <xf numFmtId="0" fontId="2" fillId="21" borderId="18" xfId="1" applyFont="1" applyFill="1" applyBorder="1" applyAlignment="1" applyProtection="1">
      <alignment horizontal="center"/>
    </xf>
    <xf numFmtId="0" fontId="2" fillId="25" borderId="41" xfId="1" applyFont="1" applyFill="1" applyBorder="1" applyAlignment="1" applyProtection="1">
      <alignment horizontal="center"/>
    </xf>
    <xf numFmtId="0" fontId="2" fillId="25" borderId="40" xfId="1" applyFont="1" applyFill="1" applyBorder="1" applyAlignment="1" applyProtection="1">
      <alignment horizontal="center"/>
    </xf>
    <xf numFmtId="0" fontId="2" fillId="0" borderId="41" xfId="1" applyFont="1" applyFill="1" applyBorder="1" applyAlignment="1" applyProtection="1">
      <alignment horizontal="center"/>
    </xf>
    <xf numFmtId="0" fontId="2" fillId="0" borderId="40" xfId="1" applyFont="1" applyFill="1" applyBorder="1" applyAlignment="1" applyProtection="1">
      <alignment horizontal="center"/>
    </xf>
    <xf numFmtId="0" fontId="2" fillId="25" borderId="42" xfId="1" applyFont="1" applyFill="1" applyBorder="1" applyAlignment="1" applyProtection="1">
      <alignment horizontal="center"/>
    </xf>
    <xf numFmtId="0" fontId="2" fillId="0" borderId="42" xfId="1" applyFont="1" applyFill="1" applyBorder="1" applyAlignment="1" applyProtection="1">
      <alignment horizontal="center"/>
    </xf>
    <xf numFmtId="0" fontId="22" fillId="17" borderId="6" xfId="1" applyFont="1" applyFill="1" applyBorder="1" applyAlignment="1" applyProtection="1">
      <alignment horizontal="center"/>
    </xf>
    <xf numFmtId="0" fontId="17" fillId="17" borderId="6" xfId="1" applyFont="1" applyFill="1" applyBorder="1" applyAlignment="1" applyProtection="1">
      <alignment horizontal="center"/>
    </xf>
    <xf numFmtId="0" fontId="21" fillId="17" borderId="0" xfId="1" applyFont="1" applyFill="1" applyBorder="1" applyProtection="1"/>
    <xf numFmtId="0" fontId="21" fillId="17" borderId="22" xfId="1" applyFont="1" applyFill="1" applyBorder="1" applyProtection="1"/>
    <xf numFmtId="9" fontId="6" fillId="17" borderId="0" xfId="2" applyFont="1" applyFill="1" applyBorder="1" applyProtection="1"/>
    <xf numFmtId="9" fontId="6" fillId="17" borderId="0" xfId="2" applyFont="1" applyFill="1" applyBorder="1" applyAlignment="1" applyProtection="1">
      <alignment horizontal="center"/>
    </xf>
    <xf numFmtId="9" fontId="6" fillId="17" borderId="22" xfId="2" applyFont="1" applyFill="1" applyBorder="1" applyAlignment="1" applyProtection="1">
      <alignment horizontal="center"/>
    </xf>
    <xf numFmtId="0" fontId="4" fillId="0" borderId="26" xfId="1" applyBorder="1" applyProtection="1"/>
    <xf numFmtId="0" fontId="24" fillId="26" borderId="18" xfId="1" applyFont="1" applyFill="1" applyBorder="1" applyAlignment="1" applyProtection="1">
      <alignment horizontal="center"/>
    </xf>
    <xf numFmtId="0" fontId="24" fillId="26" borderId="16" xfId="1" applyFont="1" applyFill="1" applyBorder="1" applyAlignment="1" applyProtection="1">
      <alignment horizontal="center"/>
    </xf>
    <xf numFmtId="0" fontId="24" fillId="26" borderId="43" xfId="1" applyFont="1" applyFill="1" applyBorder="1" applyAlignment="1" applyProtection="1">
      <alignment horizontal="center"/>
    </xf>
    <xf numFmtId="0" fontId="24" fillId="26" borderId="21" xfId="1" applyFont="1" applyFill="1" applyBorder="1" applyAlignment="1" applyProtection="1">
      <alignment horizontal="center"/>
    </xf>
    <xf numFmtId="0" fontId="24" fillId="26" borderId="17" xfId="1" applyFont="1" applyFill="1" applyBorder="1" applyAlignment="1" applyProtection="1">
      <alignment horizontal="center"/>
    </xf>
    <xf numFmtId="0" fontId="4" fillId="17" borderId="0" xfId="1" applyFont="1" applyFill="1" applyBorder="1" applyAlignment="1" applyProtection="1">
      <alignment horizontal="center"/>
    </xf>
    <xf numFmtId="0" fontId="22" fillId="17" borderId="6" xfId="1" applyFont="1" applyFill="1" applyBorder="1" applyProtection="1"/>
    <xf numFmtId="0" fontId="17" fillId="17" borderId="33" xfId="1" applyFont="1" applyFill="1" applyBorder="1" applyAlignment="1" applyProtection="1">
      <alignment horizontal="center"/>
    </xf>
    <xf numFmtId="0" fontId="21" fillId="17" borderId="2" xfId="1" applyFont="1" applyFill="1" applyBorder="1" applyProtection="1"/>
    <xf numFmtId="0" fontId="21" fillId="17" borderId="34" xfId="1" applyFont="1" applyFill="1" applyBorder="1" applyProtection="1"/>
    <xf numFmtId="0" fontId="6" fillId="17" borderId="22" xfId="1" applyFont="1" applyFill="1" applyBorder="1" applyAlignment="1" applyProtection="1">
      <alignment horizontal="center"/>
    </xf>
    <xf numFmtId="0" fontId="23" fillId="24" borderId="26" xfId="1" applyFont="1" applyFill="1" applyBorder="1" applyAlignment="1" applyProtection="1">
      <alignment horizontal="left" vertical="top"/>
    </xf>
    <xf numFmtId="0" fontId="4" fillId="23" borderId="18" xfId="1" applyFont="1" applyFill="1" applyBorder="1" applyAlignment="1" applyProtection="1">
      <alignment horizontal="center"/>
      <protection locked="0"/>
    </xf>
    <xf numFmtId="0" fontId="12" fillId="27" borderId="15" xfId="1" applyFont="1" applyFill="1" applyBorder="1" applyAlignment="1" applyProtection="1">
      <alignment horizontal="center"/>
    </xf>
    <xf numFmtId="0" fontId="4" fillId="25" borderId="44" xfId="1" applyFont="1" applyFill="1" applyBorder="1" applyAlignment="1" applyProtection="1">
      <alignment horizontal="center"/>
      <protection locked="0"/>
    </xf>
    <xf numFmtId="0" fontId="4" fillId="25" borderId="45" xfId="1" applyFont="1" applyFill="1" applyBorder="1" applyAlignment="1" applyProtection="1">
      <alignment horizontal="center"/>
      <protection locked="0"/>
    </xf>
    <xf numFmtId="0" fontId="4" fillId="0" borderId="44" xfId="1" applyFont="1" applyFill="1" applyBorder="1" applyAlignment="1" applyProtection="1">
      <alignment horizontal="center"/>
      <protection locked="0"/>
    </xf>
    <xf numFmtId="0" fontId="4" fillId="0" borderId="45" xfId="1" applyFont="1" applyFill="1" applyBorder="1" applyAlignment="1" applyProtection="1">
      <alignment horizontal="center"/>
      <protection locked="0"/>
    </xf>
    <xf numFmtId="0" fontId="25" fillId="18" borderId="0" xfId="3" applyFill="1" applyBorder="1" applyAlignment="1" applyProtection="1">
      <alignment horizontal="left"/>
    </xf>
    <xf numFmtId="0" fontId="17" fillId="17" borderId="0" xfId="1" applyFont="1" applyFill="1" applyBorder="1" applyAlignment="1" applyProtection="1">
      <alignment horizontal="center"/>
    </xf>
    <xf numFmtId="0" fontId="23" fillId="0" borderId="23" xfId="1" applyFont="1" applyFill="1" applyBorder="1" applyAlignment="1" applyProtection="1">
      <alignment horizontal="left" vertical="top"/>
    </xf>
    <xf numFmtId="0" fontId="4" fillId="25" borderId="46" xfId="1" applyFont="1" applyFill="1" applyBorder="1" applyAlignment="1" applyProtection="1">
      <alignment horizontal="center"/>
      <protection locked="0"/>
    </xf>
    <xf numFmtId="0" fontId="4" fillId="25" borderId="47" xfId="1" applyFont="1" applyFill="1" applyBorder="1" applyAlignment="1" applyProtection="1">
      <alignment horizontal="center"/>
      <protection locked="0"/>
    </xf>
    <xf numFmtId="0" fontId="4" fillId="0" borderId="46" xfId="1" applyFont="1" applyFill="1" applyBorder="1" applyAlignment="1" applyProtection="1">
      <alignment horizontal="center"/>
      <protection locked="0"/>
    </xf>
    <xf numFmtId="0" fontId="4" fillId="0" borderId="47" xfId="1" applyFont="1" applyFill="1" applyBorder="1" applyAlignment="1" applyProtection="1">
      <alignment horizontal="center"/>
      <protection locked="0"/>
    </xf>
    <xf numFmtId="0" fontId="20" fillId="17" borderId="6" xfId="1" applyFont="1" applyFill="1" applyBorder="1" applyAlignment="1" applyProtection="1">
      <alignment horizontal="center"/>
    </xf>
    <xf numFmtId="0" fontId="6" fillId="17" borderId="4" xfId="1" applyFont="1" applyFill="1" applyBorder="1" applyProtection="1"/>
    <xf numFmtId="0" fontId="6" fillId="17" borderId="5" xfId="1" applyFont="1" applyFill="1" applyBorder="1" applyProtection="1"/>
    <xf numFmtId="0" fontId="26" fillId="17" borderId="0" xfId="1" applyFont="1" applyFill="1" applyBorder="1" applyAlignment="1" applyProtection="1">
      <alignment horizontal="center"/>
    </xf>
    <xf numFmtId="0" fontId="23" fillId="0" borderId="26" xfId="1" applyFont="1" applyFill="1" applyBorder="1" applyAlignment="1" applyProtection="1">
      <alignment horizontal="left" vertical="top"/>
    </xf>
    <xf numFmtId="0" fontId="22" fillId="17" borderId="33" xfId="1" applyFont="1" applyFill="1" applyBorder="1" applyProtection="1"/>
    <xf numFmtId="9" fontId="6" fillId="17" borderId="2" xfId="2" applyFont="1" applyFill="1" applyBorder="1" applyProtection="1"/>
    <xf numFmtId="0" fontId="6" fillId="17" borderId="2" xfId="1" applyFont="1" applyFill="1" applyBorder="1" applyAlignment="1" applyProtection="1">
      <alignment horizontal="center"/>
    </xf>
    <xf numFmtId="0" fontId="6" fillId="17" borderId="34" xfId="1" applyFont="1" applyFill="1" applyBorder="1" applyAlignment="1" applyProtection="1">
      <alignment horizontal="center"/>
    </xf>
    <xf numFmtId="0" fontId="17" fillId="17" borderId="0" xfId="1" applyFont="1" applyFill="1" applyAlignment="1" applyProtection="1">
      <alignment horizontal="center"/>
    </xf>
    <xf numFmtId="0" fontId="5" fillId="18" borderId="0" xfId="1" applyFont="1" applyFill="1" applyBorder="1" applyAlignment="1" applyProtection="1">
      <alignment horizontal="left"/>
    </xf>
    <xf numFmtId="0" fontId="23" fillId="22" borderId="26" xfId="1" applyFont="1" applyFill="1" applyBorder="1" applyAlignment="1" applyProtection="1">
      <alignment horizontal="left" vertical="top"/>
    </xf>
    <xf numFmtId="0" fontId="27" fillId="17" borderId="3" xfId="1" applyFont="1" applyFill="1" applyBorder="1" applyAlignment="1" applyProtection="1">
      <alignment horizontal="center"/>
    </xf>
    <xf numFmtId="0" fontId="4" fillId="17" borderId="0" xfId="1" applyFont="1" applyFill="1" applyProtection="1"/>
    <xf numFmtId="0" fontId="28" fillId="17" borderId="0" xfId="1" applyFont="1" applyFill="1" applyBorder="1" applyProtection="1"/>
    <xf numFmtId="0" fontId="28" fillId="17" borderId="22" xfId="1" applyFont="1" applyFill="1" applyBorder="1" applyProtection="1"/>
    <xf numFmtId="0" fontId="28" fillId="17" borderId="2" xfId="1" applyFont="1" applyFill="1" applyBorder="1" applyProtection="1"/>
    <xf numFmtId="0" fontId="28" fillId="17" borderId="34" xfId="1" applyFont="1" applyFill="1" applyBorder="1" applyProtection="1"/>
    <xf numFmtId="0" fontId="4" fillId="23" borderId="20" xfId="1" applyFont="1" applyFill="1" applyBorder="1" applyAlignment="1" applyProtection="1">
      <alignment horizontal="center"/>
      <protection locked="0"/>
    </xf>
    <xf numFmtId="0" fontId="12" fillId="27" borderId="29" xfId="1" applyFont="1" applyFill="1" applyBorder="1" applyAlignment="1" applyProtection="1">
      <alignment horizontal="center"/>
    </xf>
    <xf numFmtId="0" fontId="4" fillId="25" borderId="48" xfId="1" applyFont="1" applyFill="1" applyBorder="1" applyAlignment="1" applyProtection="1">
      <alignment horizontal="center"/>
      <protection locked="0"/>
    </xf>
    <xf numFmtId="0" fontId="4" fillId="25" borderId="49" xfId="1" applyFont="1" applyFill="1" applyBorder="1" applyAlignment="1" applyProtection="1">
      <alignment horizontal="center"/>
      <protection locked="0"/>
    </xf>
    <xf numFmtId="0" fontId="4" fillId="0" borderId="48" xfId="1" applyFont="1" applyFill="1" applyBorder="1" applyAlignment="1" applyProtection="1">
      <alignment horizontal="center"/>
      <protection locked="0"/>
    </xf>
    <xf numFmtId="0" fontId="4" fillId="0" borderId="49" xfId="1" applyFont="1" applyFill="1" applyBorder="1" applyAlignment="1" applyProtection="1">
      <alignment horizontal="center"/>
      <protection locked="0"/>
    </xf>
    <xf numFmtId="0" fontId="29" fillId="0" borderId="28" xfId="1" applyFont="1" applyFill="1" applyBorder="1" applyAlignment="1" applyProtection="1">
      <alignment horizontal="center" vertical="center"/>
    </xf>
    <xf numFmtId="0" fontId="12" fillId="0" borderId="50" xfId="1" applyFont="1" applyBorder="1" applyAlignment="1" applyProtection="1">
      <alignment horizontal="center"/>
    </xf>
    <xf numFmtId="0" fontId="12" fillId="27" borderId="0" xfId="1" applyFont="1" applyFill="1" applyBorder="1" applyAlignment="1" applyProtection="1">
      <alignment horizontal="center"/>
    </xf>
    <xf numFmtId="0" fontId="4" fillId="0" borderId="51" xfId="1" applyFont="1" applyFill="1" applyBorder="1" applyAlignment="1" applyProtection="1">
      <alignment horizontal="center"/>
    </xf>
    <xf numFmtId="0" fontId="4" fillId="0" borderId="52" xfId="1" applyFont="1" applyFill="1" applyBorder="1" applyAlignment="1" applyProtection="1">
      <alignment horizontal="center"/>
    </xf>
    <xf numFmtId="0" fontId="4" fillId="0" borderId="53" xfId="1" applyFont="1" applyFill="1" applyBorder="1" applyAlignment="1" applyProtection="1">
      <alignment horizontal="center"/>
    </xf>
    <xf numFmtId="0" fontId="4" fillId="0" borderId="54" xfId="1" applyFont="1" applyFill="1" applyBorder="1" applyAlignment="1" applyProtection="1">
      <alignment horizontal="center"/>
    </xf>
    <xf numFmtId="0" fontId="6" fillId="17" borderId="22" xfId="1" applyFont="1" applyFill="1" applyBorder="1" applyProtection="1"/>
    <xf numFmtId="0" fontId="1" fillId="0" borderId="55" xfId="4" applyFont="1" applyFill="1" applyBorder="1" applyAlignment="1" applyProtection="1">
      <alignment horizontal="center"/>
    </xf>
    <xf numFmtId="0" fontId="1" fillId="0" borderId="56" xfId="4" applyFont="1" applyFill="1" applyBorder="1" applyAlignment="1" applyProtection="1">
      <alignment horizontal="center"/>
    </xf>
    <xf numFmtId="0" fontId="1" fillId="0" borderId="57" xfId="4" applyFont="1" applyFill="1" applyBorder="1" applyAlignment="1" applyProtection="1">
      <alignment horizontal="center"/>
    </xf>
    <xf numFmtId="0" fontId="1" fillId="0" borderId="50" xfId="4" applyFont="1" applyFill="1" applyBorder="1" applyAlignment="1" applyProtection="1">
      <alignment horizontal="center"/>
    </xf>
    <xf numFmtId="0" fontId="5" fillId="17" borderId="0" xfId="1" applyFont="1" applyFill="1" applyBorder="1" applyProtection="1"/>
    <xf numFmtId="0" fontId="1" fillId="0" borderId="19" xfId="4" applyFont="1" applyFill="1" applyBorder="1" applyAlignment="1" applyProtection="1">
      <alignment horizontal="center"/>
    </xf>
    <xf numFmtId="0" fontId="1" fillId="0" borderId="27" xfId="4" applyFont="1" applyFill="1" applyBorder="1" applyAlignment="1" applyProtection="1">
      <alignment horizontal="center"/>
    </xf>
    <xf numFmtId="0" fontId="1" fillId="0" borderId="18" xfId="4" applyFont="1" applyFill="1" applyBorder="1" applyAlignment="1" applyProtection="1">
      <alignment horizontal="center"/>
    </xf>
    <xf numFmtId="0" fontId="16" fillId="17" borderId="0" xfId="1" applyFont="1" applyFill="1" applyBorder="1" applyAlignment="1" applyProtection="1">
      <alignment horizontal="center"/>
    </xf>
    <xf numFmtId="0" fontId="1" fillId="0" borderId="16" xfId="4" applyFont="1" applyFill="1" applyBorder="1" applyAlignment="1" applyProtection="1">
      <alignment horizontal="center"/>
    </xf>
    <xf numFmtId="0" fontId="4" fillId="17" borderId="0" xfId="1" applyFill="1" applyBorder="1" applyProtection="1"/>
    <xf numFmtId="0" fontId="6" fillId="17" borderId="0" xfId="1" applyFont="1" applyFill="1" applyBorder="1" applyAlignment="1" applyProtection="1">
      <alignment vertical="top"/>
    </xf>
    <xf numFmtId="0" fontId="6" fillId="17" borderId="0" xfId="1" applyFont="1" applyFill="1" applyBorder="1" applyAlignment="1" applyProtection="1">
      <alignment horizontal="left" vertical="top"/>
    </xf>
    <xf numFmtId="0" fontId="4" fillId="18" borderId="33" xfId="1" applyFill="1" applyBorder="1" applyProtection="1"/>
    <xf numFmtId="0" fontId="4" fillId="18" borderId="2" xfId="1" applyFill="1" applyBorder="1" applyAlignment="1" applyProtection="1">
      <alignment horizontal="center"/>
    </xf>
    <xf numFmtId="0" fontId="5" fillId="18" borderId="2" xfId="1" applyFont="1" applyFill="1" applyBorder="1" applyProtection="1"/>
    <xf numFmtId="0" fontId="5" fillId="18" borderId="2" xfId="1" applyFont="1" applyFill="1" applyBorder="1" applyAlignment="1" applyProtection="1">
      <alignment horizontal="center"/>
    </xf>
    <xf numFmtId="0" fontId="5" fillId="18" borderId="34" xfId="1" applyFont="1" applyFill="1" applyBorder="1" applyAlignment="1" applyProtection="1">
      <alignment horizontal="center"/>
    </xf>
    <xf numFmtId="166" fontId="4" fillId="17" borderId="0" xfId="1" applyNumberFormat="1" applyFill="1" applyAlignment="1" applyProtection="1">
      <alignment horizontal="center"/>
    </xf>
    <xf numFmtId="0" fontId="12" fillId="17" borderId="0" xfId="1" applyFont="1" applyFill="1" applyProtection="1"/>
    <xf numFmtId="0" fontId="2" fillId="21" borderId="18" xfId="1" applyFont="1" applyFill="1" applyBorder="1" applyAlignment="1">
      <alignment horizontal="left" vertical="center" wrapText="1"/>
    </xf>
    <xf numFmtId="0" fontId="23" fillId="0" borderId="14" xfId="1" applyFont="1" applyFill="1" applyBorder="1" applyAlignment="1">
      <alignment horizontal="left" vertical="top"/>
    </xf>
    <xf numFmtId="0" fontId="23" fillId="28" borderId="14" xfId="1" applyFont="1" applyFill="1" applyBorder="1" applyAlignment="1">
      <alignment horizontal="left" vertical="top"/>
    </xf>
    <xf numFmtId="0" fontId="23" fillId="0" borderId="58" xfId="1" applyFont="1" applyFill="1" applyBorder="1" applyAlignment="1">
      <alignment horizontal="left" vertical="top"/>
    </xf>
    <xf numFmtId="0" fontId="23" fillId="29" borderId="14" xfId="1" applyFont="1" applyFill="1" applyBorder="1" applyAlignment="1">
      <alignment horizontal="left" vertical="top"/>
    </xf>
    <xf numFmtId="0" fontId="23" fillId="30" borderId="14" xfId="1" applyFont="1" applyFill="1" applyBorder="1" applyAlignment="1">
      <alignment horizontal="left" vertical="top"/>
    </xf>
    <xf numFmtId="0" fontId="4" fillId="0" borderId="0" xfId="1" applyAlignment="1" applyProtection="1">
      <alignment horizontal="center"/>
    </xf>
    <xf numFmtId="0" fontId="5" fillId="0" borderId="0" xfId="1" applyFont="1" applyProtection="1"/>
    <xf numFmtId="0" fontId="5" fillId="0" borderId="0" xfId="1" applyFont="1" applyFill="1" applyBorder="1" applyAlignment="1" applyProtection="1">
      <alignment horizontal="center"/>
    </xf>
    <xf numFmtId="0" fontId="5" fillId="0" borderId="0" xfId="1" applyFont="1" applyBorder="1" applyProtection="1"/>
    <xf numFmtId="0" fontId="5" fillId="0" borderId="0" xfId="1" applyFont="1" applyFill="1" applyBorder="1" applyAlignment="1" applyProtection="1">
      <alignment horizontal="left"/>
    </xf>
    <xf numFmtId="0" fontId="5" fillId="0" borderId="0" xfId="1" applyFont="1" applyAlignment="1" applyProtection="1">
      <alignment horizontal="center"/>
    </xf>
    <xf numFmtId="0" fontId="4" fillId="0" borderId="0" xfId="1" applyFont="1" applyFill="1" applyProtection="1"/>
    <xf numFmtId="0" fontId="4" fillId="0" borderId="0" xfId="1" applyFont="1" applyFill="1" applyAlignment="1" applyProtection="1">
      <alignment horizontal="center"/>
    </xf>
    <xf numFmtId="0" fontId="4" fillId="0" borderId="0" xfId="1" applyFont="1" applyFill="1" applyBorder="1" applyAlignment="1" applyProtection="1">
      <alignment horizontal="center"/>
    </xf>
    <xf numFmtId="0" fontId="13" fillId="21" borderId="0" xfId="1" applyFont="1" applyFill="1" applyBorder="1" applyAlignment="1" applyProtection="1">
      <alignment horizontal="center" vertical="center"/>
    </xf>
    <xf numFmtId="0" fontId="5" fillId="31" borderId="0" xfId="1" applyFont="1" applyFill="1" applyProtection="1"/>
    <xf numFmtId="0" fontId="1" fillId="21" borderId="3" xfId="1" applyFont="1" applyFill="1" applyBorder="1" applyAlignment="1" applyProtection="1">
      <alignment horizontal="center"/>
    </xf>
    <xf numFmtId="0" fontId="1" fillId="21" borderId="4" xfId="1" applyFont="1" applyFill="1" applyBorder="1" applyAlignment="1" applyProtection="1">
      <alignment horizontal="center"/>
    </xf>
    <xf numFmtId="0" fontId="1" fillId="21" borderId="5" xfId="1" applyFont="1" applyFill="1" applyBorder="1" applyAlignment="1" applyProtection="1">
      <alignment horizontal="center"/>
    </xf>
    <xf numFmtId="0" fontId="13" fillId="21" borderId="0" xfId="1" applyFont="1" applyFill="1" applyBorder="1" applyAlignment="1" applyProtection="1">
      <alignment horizontal="center" vertical="center" wrapText="1"/>
    </xf>
    <xf numFmtId="0" fontId="16" fillId="20" borderId="18" xfId="1" applyFont="1" applyFill="1" applyBorder="1" applyAlignment="1" applyProtection="1">
      <alignment horizontal="center"/>
    </xf>
    <xf numFmtId="0" fontId="16" fillId="0" borderId="18" xfId="1" applyFont="1" applyFill="1" applyBorder="1" applyAlignment="1" applyProtection="1">
      <alignment horizontal="center"/>
    </xf>
    <xf numFmtId="0" fontId="16" fillId="0" borderId="0" xfId="1" applyFont="1" applyFill="1" applyBorder="1" applyAlignment="1" applyProtection="1">
      <alignment horizontal="center"/>
    </xf>
    <xf numFmtId="0" fontId="6" fillId="17" borderId="0" xfId="1" applyFont="1" applyFill="1" applyBorder="1" applyAlignment="1" applyProtection="1">
      <alignment horizontal="left" vertical="top" wrapText="1"/>
    </xf>
    <xf numFmtId="0" fontId="23" fillId="28" borderId="26" xfId="1" applyFont="1" applyFill="1" applyBorder="1" applyAlignment="1" applyProtection="1">
      <alignment horizontal="left" vertical="top"/>
    </xf>
    <xf numFmtId="0" fontId="4" fillId="0" borderId="0" xfId="1" applyFont="1" applyBorder="1" applyAlignment="1" applyProtection="1">
      <alignment horizontal="center"/>
    </xf>
    <xf numFmtId="0" fontId="4" fillId="0" borderId="22" xfId="1" applyFont="1" applyBorder="1" applyAlignment="1" applyProtection="1">
      <alignment horizontal="center"/>
    </xf>
    <xf numFmtId="0" fontId="15" fillId="0" borderId="0" xfId="1" applyFont="1" applyFill="1" applyBorder="1" applyAlignment="1" applyProtection="1">
      <alignment horizontal="center" vertical="top"/>
    </xf>
    <xf numFmtId="0" fontId="5" fillId="0" borderId="0" xfId="1" applyFont="1" applyFill="1" applyProtection="1"/>
    <xf numFmtId="0" fontId="5" fillId="20" borderId="18" xfId="1" applyFont="1" applyFill="1" applyBorder="1" applyProtection="1"/>
    <xf numFmtId="0" fontId="5" fillId="0" borderId="18" xfId="1" applyFont="1" applyBorder="1" applyProtection="1"/>
    <xf numFmtId="0" fontId="23" fillId="28" borderId="15" xfId="1" applyFont="1" applyFill="1" applyBorder="1" applyAlignment="1" applyProtection="1">
      <alignment horizontal="left" vertical="top"/>
    </xf>
    <xf numFmtId="9" fontId="5" fillId="0" borderId="0" xfId="2" applyFont="1" applyProtection="1"/>
    <xf numFmtId="9" fontId="5" fillId="17" borderId="0" xfId="2" applyFont="1" applyFill="1" applyProtection="1"/>
    <xf numFmtId="9" fontId="0" fillId="17" borderId="0" xfId="2" applyFont="1" applyFill="1" applyProtection="1"/>
    <xf numFmtId="0" fontId="23" fillId="0" borderId="24" xfId="1" applyFont="1" applyFill="1" applyBorder="1" applyAlignment="1" applyProtection="1">
      <alignment horizontal="left" vertical="top"/>
    </xf>
    <xf numFmtId="0" fontId="16" fillId="0" borderId="0" xfId="1" applyFont="1" applyFill="1" applyBorder="1" applyAlignment="1" applyProtection="1">
      <alignment horizontal="center" vertical="center" wrapText="1"/>
    </xf>
    <xf numFmtId="0" fontId="16" fillId="17" borderId="0" xfId="1" applyFont="1" applyFill="1" applyBorder="1" applyAlignment="1" applyProtection="1">
      <alignment horizontal="center" vertical="center" wrapText="1"/>
    </xf>
    <xf numFmtId="0" fontId="2" fillId="17" borderId="0" xfId="1" applyFont="1" applyFill="1" applyBorder="1" applyAlignment="1" applyProtection="1">
      <alignment horizontal="center" vertical="center" wrapText="1"/>
    </xf>
    <xf numFmtId="0" fontId="17" fillId="17" borderId="0" xfId="1" applyFont="1" applyFill="1" applyBorder="1" applyAlignment="1" applyProtection="1">
      <alignment horizontal="left" vertical="center" wrapText="1"/>
    </xf>
    <xf numFmtId="0" fontId="23" fillId="0" borderId="15" xfId="1" applyFont="1" applyFill="1" applyBorder="1" applyAlignment="1" applyProtection="1">
      <alignment horizontal="left" vertical="top"/>
    </xf>
    <xf numFmtId="0" fontId="5" fillId="0" borderId="0" xfId="1" applyFont="1" applyFill="1" applyBorder="1" applyProtection="1"/>
    <xf numFmtId="0" fontId="23" fillId="30" borderId="26" xfId="1" applyFont="1" applyFill="1" applyBorder="1" applyAlignment="1" applyProtection="1">
      <alignment horizontal="left" vertical="top"/>
    </xf>
    <xf numFmtId="0" fontId="23" fillId="30" borderId="15" xfId="1" applyFont="1" applyFill="1" applyBorder="1" applyAlignment="1" applyProtection="1">
      <alignment horizontal="left" vertical="top"/>
    </xf>
    <xf numFmtId="0" fontId="4" fillId="17" borderId="18" xfId="1" applyFont="1" applyFill="1" applyBorder="1" applyProtection="1"/>
    <xf numFmtId="0" fontId="23" fillId="28" borderId="28" xfId="1" applyFont="1" applyFill="1" applyBorder="1" applyAlignment="1" applyProtection="1">
      <alignment horizontal="left" vertical="top"/>
    </xf>
    <xf numFmtId="0" fontId="4" fillId="0" borderId="2" xfId="1" applyFont="1" applyBorder="1" applyAlignment="1" applyProtection="1">
      <alignment horizontal="center"/>
    </xf>
    <xf numFmtId="0" fontId="4" fillId="0" borderId="34" xfId="1" applyFont="1" applyBorder="1" applyAlignment="1" applyProtection="1">
      <alignment horizontal="center"/>
    </xf>
    <xf numFmtId="0" fontId="4" fillId="17" borderId="18" xfId="1" applyFill="1" applyBorder="1" applyProtection="1"/>
    <xf numFmtId="0" fontId="29" fillId="0" borderId="59" xfId="1" applyFont="1" applyFill="1" applyBorder="1" applyAlignment="1" applyProtection="1">
      <alignment horizontal="center" vertical="center"/>
    </xf>
    <xf numFmtId="0" fontId="12" fillId="0" borderId="59" xfId="1" applyFont="1" applyBorder="1" applyAlignment="1" applyProtection="1">
      <alignment horizontal="center"/>
    </xf>
    <xf numFmtId="0" fontId="12" fillId="0" borderId="18" xfId="1" applyFont="1" applyBorder="1" applyAlignment="1" applyProtection="1">
      <alignment horizontal="center"/>
    </xf>
    <xf numFmtId="1" fontId="4" fillId="0" borderId="18" xfId="1" applyNumberFormat="1" applyBorder="1" applyAlignment="1" applyProtection="1">
      <alignment horizontal="center"/>
    </xf>
    <xf numFmtId="0" fontId="5" fillId="20" borderId="0" xfId="1" applyFont="1" applyFill="1" applyProtection="1"/>
    <xf numFmtId="0" fontId="2" fillId="21" borderId="0" xfId="1" applyFont="1" applyFill="1" applyBorder="1" applyAlignment="1" applyProtection="1">
      <alignment horizontal="center" vertical="center" wrapText="1"/>
    </xf>
    <xf numFmtId="0" fontId="16" fillId="21" borderId="0" xfId="1" applyFont="1" applyFill="1" applyBorder="1" applyAlignment="1" applyProtection="1">
      <alignment horizontal="left" vertical="center" wrapText="1"/>
    </xf>
    <xf numFmtId="0" fontId="16" fillId="0" borderId="0" xfId="1" applyFont="1" applyFill="1" applyBorder="1" applyAlignment="1" applyProtection="1">
      <alignment horizontal="left" vertical="center" wrapText="1"/>
    </xf>
    <xf numFmtId="0" fontId="4" fillId="0" borderId="0" xfId="1" applyBorder="1" applyAlignment="1" applyProtection="1">
      <alignment horizontal="center"/>
    </xf>
    <xf numFmtId="168" fontId="0" fillId="0" borderId="0" xfId="5" applyNumberFormat="1" applyFont="1" applyAlignment="1" applyProtection="1">
      <alignment horizontal="center"/>
    </xf>
    <xf numFmtId="168" fontId="4" fillId="0" borderId="0" xfId="1" applyNumberFormat="1" applyAlignment="1" applyProtection="1">
      <alignment horizontal="center"/>
    </xf>
    <xf numFmtId="167" fontId="4" fillId="0" borderId="0" xfId="1" applyNumberFormat="1" applyProtection="1"/>
    <xf numFmtId="167" fontId="4" fillId="0" borderId="0" xfId="1" applyNumberFormat="1" applyAlignment="1" applyProtection="1">
      <alignment horizontal="center"/>
    </xf>
    <xf numFmtId="0" fontId="12" fillId="17" borderId="0" xfId="1" applyFont="1" applyFill="1" applyAlignment="1" applyProtection="1">
      <alignment horizontal="left"/>
    </xf>
    <xf numFmtId="0" fontId="10" fillId="17" borderId="0" xfId="1" applyFont="1" applyFill="1" applyBorder="1" applyAlignment="1" applyProtection="1">
      <alignment horizontal="center"/>
    </xf>
    <xf numFmtId="0" fontId="10" fillId="17" borderId="0" xfId="1" applyFont="1" applyFill="1" applyBorder="1" applyProtection="1"/>
    <xf numFmtId="0" fontId="9" fillId="17" borderId="0" xfId="1" applyFont="1" applyFill="1" applyBorder="1" applyProtection="1"/>
    <xf numFmtId="0" fontId="22" fillId="17" borderId="0" xfId="1" applyFont="1" applyFill="1" applyBorder="1" applyAlignment="1" applyProtection="1">
      <alignment vertical="top"/>
    </xf>
    <xf numFmtId="0" fontId="22" fillId="17" borderId="0" xfId="1" applyFont="1" applyFill="1" applyBorder="1" applyProtection="1"/>
    <xf numFmtId="0" fontId="22" fillId="17" borderId="0" xfId="1" applyFont="1" applyFill="1" applyBorder="1" applyAlignment="1" applyProtection="1">
      <alignment horizontal="left" vertical="top"/>
    </xf>
    <xf numFmtId="0" fontId="9" fillId="17" borderId="0" xfId="1" applyFont="1" applyFill="1" applyBorder="1" applyAlignment="1" applyProtection="1">
      <alignment horizontal="center"/>
    </xf>
    <xf numFmtId="9" fontId="22" fillId="17" borderId="0" xfId="2" applyFont="1" applyFill="1" applyBorder="1" applyProtection="1"/>
    <xf numFmtId="0" fontId="0" fillId="17" borderId="0" xfId="0" applyFill="1"/>
    <xf numFmtId="0" fontId="0" fillId="0" borderId="0" xfId="0" applyAlignment="1">
      <alignment wrapText="1"/>
    </xf>
    <xf numFmtId="0" fontId="0" fillId="17" borderId="0" xfId="0" applyFill="1" applyAlignment="1">
      <alignment wrapText="1"/>
    </xf>
    <xf numFmtId="0" fontId="65" fillId="17" borderId="0" xfId="0" applyFont="1" applyFill="1" applyAlignment="1"/>
    <xf numFmtId="0" fontId="30" fillId="17" borderId="0" xfId="0" applyFont="1" applyFill="1" applyAlignment="1"/>
    <xf numFmtId="0" fontId="0" fillId="17" borderId="0" xfId="0" applyFill="1" applyAlignment="1"/>
    <xf numFmtId="0" fontId="67" fillId="17" borderId="0" xfId="0" applyFont="1" applyFill="1" applyAlignment="1"/>
    <xf numFmtId="0" fontId="30" fillId="17" borderId="0" xfId="0" applyFont="1" applyFill="1"/>
    <xf numFmtId="0" fontId="2" fillId="17" borderId="0" xfId="0" applyFont="1" applyFill="1"/>
    <xf numFmtId="0" fontId="0" fillId="0" borderId="0" xfId="0" applyAlignment="1">
      <alignment vertical="center" wrapText="1"/>
    </xf>
    <xf numFmtId="0" fontId="30" fillId="0" borderId="0" xfId="0" applyFont="1" applyAlignment="1">
      <alignment vertical="top" wrapText="1"/>
    </xf>
    <xf numFmtId="0" fontId="68" fillId="17" borderId="0" xfId="1" applyFont="1" applyFill="1" applyProtection="1"/>
    <xf numFmtId="0" fontId="69" fillId="0" borderId="0" xfId="0" applyFont="1" applyAlignment="1">
      <alignment vertical="center" wrapText="1"/>
    </xf>
    <xf numFmtId="0" fontId="2" fillId="0" borderId="0" xfId="0" applyFont="1"/>
    <xf numFmtId="14" fontId="0" fillId="0" borderId="0" xfId="0" applyNumberFormat="1"/>
    <xf numFmtId="0" fontId="0" fillId="0" borderId="0" xfId="0" applyAlignment="1">
      <alignment vertical="center"/>
    </xf>
    <xf numFmtId="0" fontId="14" fillId="19" borderId="72" xfId="1" applyFont="1" applyFill="1" applyBorder="1" applyAlignment="1" applyProtection="1"/>
    <xf numFmtId="0" fontId="4" fillId="17" borderId="69" xfId="1" applyFill="1" applyBorder="1" applyProtection="1"/>
    <xf numFmtId="0" fontId="2" fillId="21" borderId="57" xfId="1" applyFont="1" applyFill="1" applyBorder="1" applyAlignment="1" applyProtection="1">
      <alignment horizontal="left" vertical="center" wrapText="1"/>
    </xf>
    <xf numFmtId="0" fontId="2" fillId="21" borderId="50" xfId="1" applyFont="1" applyFill="1" applyBorder="1" applyAlignment="1" applyProtection="1">
      <alignment horizontal="left" vertical="center" wrapText="1"/>
    </xf>
    <xf numFmtId="0" fontId="2" fillId="21" borderId="56" xfId="1" applyFont="1" applyFill="1" applyBorder="1" applyAlignment="1" applyProtection="1">
      <alignment horizontal="left" vertical="center" wrapText="1"/>
    </xf>
    <xf numFmtId="0" fontId="2" fillId="21" borderId="27" xfId="1" applyFont="1" applyFill="1" applyBorder="1" applyAlignment="1" applyProtection="1">
      <alignment horizontal="left" vertical="center" wrapText="1"/>
    </xf>
    <xf numFmtId="0" fontId="2" fillId="21" borderId="69" xfId="1" applyFont="1" applyFill="1" applyBorder="1" applyAlignment="1" applyProtection="1">
      <alignment horizontal="center" vertical="center" wrapText="1"/>
    </xf>
    <xf numFmtId="0" fontId="2" fillId="21" borderId="19" xfId="1" applyFont="1" applyFill="1" applyBorder="1" applyAlignment="1" applyProtection="1">
      <alignment horizontal="center" vertical="center" wrapText="1"/>
    </xf>
    <xf numFmtId="0" fontId="4" fillId="0" borderId="27" xfId="1" applyBorder="1" applyProtection="1"/>
    <xf numFmtId="0" fontId="4" fillId="0" borderId="69" xfId="1" applyBorder="1" applyAlignment="1" applyProtection="1">
      <alignment horizontal="center"/>
    </xf>
    <xf numFmtId="0" fontId="4" fillId="0" borderId="19" xfId="1" applyBorder="1" applyAlignment="1" applyProtection="1">
      <alignment horizontal="center"/>
    </xf>
    <xf numFmtId="0" fontId="4" fillId="17" borderId="27" xfId="1" applyFill="1" applyBorder="1" applyProtection="1"/>
    <xf numFmtId="0" fontId="4" fillId="17" borderId="69" xfId="1" applyFill="1" applyBorder="1" applyAlignment="1" applyProtection="1">
      <alignment horizontal="center"/>
    </xf>
    <xf numFmtId="0" fontId="4" fillId="17" borderId="19" xfId="1" applyFill="1" applyBorder="1" applyAlignment="1" applyProtection="1">
      <alignment horizontal="center"/>
    </xf>
    <xf numFmtId="9" fontId="5" fillId="20" borderId="0" xfId="1" applyNumberFormat="1" applyFont="1" applyFill="1" applyProtection="1"/>
    <xf numFmtId="9" fontId="5" fillId="0" borderId="0" xfId="1" applyNumberFormat="1" applyFont="1" applyProtection="1"/>
    <xf numFmtId="0" fontId="4" fillId="0" borderId="35" xfId="1" applyBorder="1" applyProtection="1"/>
    <xf numFmtId="0" fontId="4" fillId="0" borderId="36" xfId="1" applyBorder="1" applyAlignment="1" applyProtection="1">
      <alignment horizontal="center"/>
    </xf>
    <xf numFmtId="0" fontId="4" fillId="0" borderId="37" xfId="1" applyBorder="1" applyAlignment="1" applyProtection="1">
      <alignment horizontal="center"/>
    </xf>
    <xf numFmtId="0" fontId="16" fillId="0" borderId="76" xfId="1" applyFont="1" applyFill="1" applyBorder="1" applyAlignment="1" applyProtection="1">
      <alignment horizontal="center" vertical="center"/>
    </xf>
    <xf numFmtId="0" fontId="7" fillId="18" borderId="3" xfId="1" applyFont="1" applyFill="1" applyBorder="1" applyAlignment="1" applyProtection="1"/>
    <xf numFmtId="0" fontId="7" fillId="18" borderId="4" xfId="1" applyFont="1" applyFill="1" applyBorder="1" applyAlignment="1" applyProtection="1"/>
    <xf numFmtId="0" fontId="7" fillId="18" borderId="5" xfId="1" applyFont="1" applyFill="1" applyBorder="1" applyAlignment="1" applyProtection="1"/>
    <xf numFmtId="0" fontId="10" fillId="18" borderId="4" xfId="1" applyFont="1" applyFill="1" applyBorder="1" applyAlignment="1" applyProtection="1"/>
    <xf numFmtId="0" fontId="5" fillId="17" borderId="26" xfId="1" applyFont="1" applyFill="1" applyBorder="1" applyAlignment="1" applyProtection="1">
      <alignment horizontal="left"/>
    </xf>
    <xf numFmtId="0" fontId="5" fillId="17" borderId="28" xfId="1" applyFont="1" applyFill="1" applyBorder="1" applyAlignment="1" applyProtection="1">
      <alignment horizontal="left"/>
    </xf>
    <xf numFmtId="0" fontId="5" fillId="17" borderId="29" xfId="1" applyFont="1" applyFill="1" applyBorder="1" applyAlignment="1" applyProtection="1">
      <alignment horizontal="left"/>
    </xf>
    <xf numFmtId="0" fontId="5" fillId="17" borderId="30" xfId="1" applyFont="1" applyFill="1" applyBorder="1" applyAlignment="1" applyProtection="1">
      <alignment horizontal="left"/>
    </xf>
    <xf numFmtId="0" fontId="2" fillId="17" borderId="0" xfId="1" applyFont="1" applyFill="1" applyAlignment="1" applyProtection="1">
      <alignment horizontal="left"/>
    </xf>
    <xf numFmtId="0" fontId="14" fillId="19" borderId="71" xfId="1" applyFont="1" applyFill="1" applyBorder="1" applyAlignment="1" applyProtection="1"/>
    <xf numFmtId="0" fontId="5" fillId="17" borderId="72" xfId="1" applyFont="1" applyFill="1" applyBorder="1" applyAlignment="1" applyProtection="1">
      <alignment horizontal="left"/>
    </xf>
    <xf numFmtId="0" fontId="5" fillId="17" borderId="71" xfId="1" applyFont="1" applyFill="1" applyBorder="1" applyAlignment="1" applyProtection="1">
      <alignment horizontal="left"/>
    </xf>
    <xf numFmtId="0" fontId="12" fillId="27" borderId="77" xfId="1" applyFont="1" applyFill="1" applyBorder="1" applyAlignment="1" applyProtection="1">
      <alignment horizontal="center" vertical="center"/>
    </xf>
    <xf numFmtId="0" fontId="4" fillId="0" borderId="51" xfId="1" applyFont="1" applyFill="1" applyBorder="1" applyAlignment="1" applyProtection="1">
      <alignment horizontal="center" vertical="center"/>
    </xf>
    <xf numFmtId="0" fontId="4" fillId="0" borderId="52" xfId="1" applyFont="1" applyFill="1" applyBorder="1" applyAlignment="1" applyProtection="1">
      <alignment horizontal="center" vertical="center"/>
    </xf>
    <xf numFmtId="0" fontId="4" fillId="0" borderId="53" xfId="1" applyFont="1" applyFill="1" applyBorder="1" applyAlignment="1" applyProtection="1">
      <alignment horizontal="center" vertical="center"/>
    </xf>
    <xf numFmtId="0" fontId="4" fillId="0" borderId="54" xfId="1" applyFont="1" applyFill="1" applyBorder="1" applyAlignment="1" applyProtection="1">
      <alignment horizontal="center" vertical="center"/>
    </xf>
    <xf numFmtId="0" fontId="4" fillId="17" borderId="19" xfId="1" applyFill="1" applyBorder="1" applyProtection="1"/>
    <xf numFmtId="0" fontId="4" fillId="17" borderId="35" xfId="1" applyFill="1" applyBorder="1" applyProtection="1"/>
    <xf numFmtId="0" fontId="4" fillId="17" borderId="36" xfId="1" applyFill="1" applyBorder="1" applyProtection="1"/>
    <xf numFmtId="0" fontId="4" fillId="17" borderId="37" xfId="1" applyFill="1" applyBorder="1" applyProtection="1"/>
    <xf numFmtId="0" fontId="12" fillId="17" borderId="27" xfId="1" applyFont="1" applyFill="1" applyBorder="1" applyProtection="1"/>
    <xf numFmtId="0" fontId="12" fillId="17" borderId="69" xfId="1" applyFont="1" applyFill="1" applyBorder="1" applyProtection="1"/>
    <xf numFmtId="0" fontId="12" fillId="17" borderId="19" xfId="1" applyFont="1" applyFill="1" applyBorder="1" applyProtection="1"/>
    <xf numFmtId="0" fontId="14" fillId="69" borderId="57" xfId="1" applyFont="1" applyFill="1" applyBorder="1" applyProtection="1"/>
    <xf numFmtId="0" fontId="14" fillId="69" borderId="50" xfId="1" applyFont="1" applyFill="1" applyBorder="1" applyProtection="1"/>
    <xf numFmtId="0" fontId="14" fillId="69" borderId="56" xfId="1" applyFont="1" applyFill="1" applyBorder="1" applyProtection="1"/>
    <xf numFmtId="0" fontId="2" fillId="17" borderId="3" xfId="0" applyFont="1" applyFill="1" applyBorder="1"/>
    <xf numFmtId="0" fontId="0" fillId="17" borderId="5" xfId="0" applyFill="1" applyBorder="1"/>
    <xf numFmtId="0" fontId="0" fillId="17" borderId="33" xfId="0" applyFill="1" applyBorder="1"/>
    <xf numFmtId="0" fontId="0" fillId="17" borderId="6" xfId="0" applyFill="1" applyBorder="1"/>
    <xf numFmtId="0" fontId="0" fillId="17" borderId="22" xfId="0" applyFill="1" applyBorder="1"/>
    <xf numFmtId="0" fontId="0" fillId="17" borderId="34" xfId="0" applyFill="1" applyBorder="1"/>
    <xf numFmtId="0" fontId="0" fillId="17" borderId="0" xfId="0" applyFill="1" applyBorder="1"/>
    <xf numFmtId="0" fontId="0" fillId="17" borderId="0" xfId="0" applyFill="1" applyBorder="1" applyAlignment="1">
      <alignment wrapText="1"/>
    </xf>
    <xf numFmtId="0" fontId="0" fillId="17" borderId="4" xfId="0" applyFill="1" applyBorder="1" applyAlignment="1">
      <alignment wrapText="1"/>
    </xf>
    <xf numFmtId="0" fontId="0" fillId="17" borderId="5" xfId="0" applyFill="1" applyBorder="1" applyAlignment="1">
      <alignment wrapText="1"/>
    </xf>
    <xf numFmtId="0" fontId="0" fillId="17" borderId="4" xfId="0" applyFill="1" applyBorder="1"/>
    <xf numFmtId="0" fontId="0" fillId="17" borderId="0" xfId="0" applyFill="1" applyBorder="1" applyAlignment="1">
      <alignment vertical="top" wrapText="1"/>
    </xf>
    <xf numFmtId="0" fontId="0" fillId="17" borderId="2" xfId="0" applyFill="1" applyBorder="1"/>
    <xf numFmtId="0" fontId="70" fillId="18" borderId="2" xfId="1" applyFont="1" applyFill="1" applyBorder="1" applyProtection="1"/>
    <xf numFmtId="0" fontId="70" fillId="18" borderId="2" xfId="1" applyFont="1" applyFill="1" applyBorder="1" applyAlignment="1" applyProtection="1">
      <alignment horizontal="center"/>
    </xf>
    <xf numFmtId="0" fontId="12" fillId="17" borderId="0" xfId="0" applyFont="1" applyFill="1"/>
    <xf numFmtId="0" fontId="5" fillId="17" borderId="0" xfId="0" applyFont="1" applyFill="1"/>
    <xf numFmtId="0" fontId="5" fillId="17" borderId="0" xfId="0" applyFont="1" applyFill="1" applyAlignment="1">
      <alignment horizontal="right"/>
    </xf>
    <xf numFmtId="0" fontId="24" fillId="70" borderId="17" xfId="1" applyFont="1" applyFill="1" applyBorder="1" applyAlignment="1" applyProtection="1">
      <alignment horizontal="center"/>
    </xf>
    <xf numFmtId="0" fontId="4" fillId="0" borderId="26" xfId="1" applyFont="1" applyBorder="1" applyAlignment="1" applyProtection="1">
      <alignment vertical="center"/>
    </xf>
    <xf numFmtId="0" fontId="4" fillId="24" borderId="26" xfId="1" applyFont="1" applyFill="1" applyBorder="1" applyAlignment="1" applyProtection="1">
      <alignment horizontal="left" vertical="center"/>
    </xf>
    <xf numFmtId="0" fontId="4" fillId="0" borderId="23" xfId="1" applyFont="1" applyFill="1" applyBorder="1" applyAlignment="1" applyProtection="1">
      <alignment horizontal="left" vertical="center"/>
    </xf>
    <xf numFmtId="0" fontId="4" fillId="0" borderId="26" xfId="1" applyFont="1" applyFill="1" applyBorder="1" applyAlignment="1" applyProtection="1">
      <alignment horizontal="left" vertical="center"/>
    </xf>
    <xf numFmtId="0" fontId="4" fillId="22" borderId="26" xfId="1" applyFont="1" applyFill="1" applyBorder="1" applyAlignment="1" applyProtection="1">
      <alignment horizontal="left" vertical="center"/>
    </xf>
    <xf numFmtId="0" fontId="12" fillId="21" borderId="57" xfId="1" applyFont="1" applyFill="1" applyBorder="1" applyAlignment="1">
      <alignment horizontal="left" vertical="center" wrapText="1"/>
    </xf>
    <xf numFmtId="0" fontId="12" fillId="21" borderId="57" xfId="1" applyFont="1" applyFill="1" applyBorder="1" applyAlignment="1">
      <alignment horizontal="center" vertical="center" wrapText="1"/>
    </xf>
    <xf numFmtId="0" fontId="4" fillId="0" borderId="27" xfId="1" applyFont="1" applyBorder="1" applyAlignment="1" applyProtection="1">
      <alignment vertical="center"/>
    </xf>
    <xf numFmtId="0" fontId="5" fillId="24" borderId="27" xfId="1" applyFont="1" applyFill="1" applyBorder="1" applyAlignment="1" applyProtection="1">
      <alignment horizontal="left" vertical="center"/>
    </xf>
    <xf numFmtId="0" fontId="5" fillId="0" borderId="27" xfId="1" applyFont="1" applyFill="1" applyBorder="1" applyAlignment="1" applyProtection="1">
      <alignment horizontal="left" vertical="center"/>
    </xf>
    <xf numFmtId="0" fontId="5" fillId="22" borderId="27" xfId="1" applyFont="1" applyFill="1" applyBorder="1" applyAlignment="1" applyProtection="1">
      <alignment horizontal="left" vertical="center"/>
    </xf>
    <xf numFmtId="0" fontId="5" fillId="24" borderId="35" xfId="1" applyFont="1" applyFill="1" applyBorder="1" applyAlignment="1" applyProtection="1">
      <alignment horizontal="left" vertical="center"/>
    </xf>
    <xf numFmtId="0" fontId="8" fillId="19" borderId="26" xfId="1" applyFont="1" applyFill="1" applyBorder="1" applyAlignment="1" applyProtection="1"/>
    <xf numFmtId="0" fontId="71" fillId="17" borderId="3" xfId="1" applyFont="1" applyFill="1" applyBorder="1" applyProtection="1"/>
    <xf numFmtId="0" fontId="18" fillId="21" borderId="3" xfId="1" applyFont="1" applyFill="1" applyBorder="1" applyAlignment="1" applyProtection="1"/>
    <xf numFmtId="0" fontId="18" fillId="21" borderId="18" xfId="1" applyFont="1" applyFill="1" applyBorder="1" applyAlignment="1" applyProtection="1">
      <alignment horizontal="center"/>
    </xf>
    <xf numFmtId="0" fontId="18" fillId="25" borderId="41" xfId="1" applyFont="1" applyFill="1" applyBorder="1" applyAlignment="1" applyProtection="1">
      <alignment horizontal="center"/>
    </xf>
    <xf numFmtId="0" fontId="18" fillId="25" borderId="40" xfId="1" applyFont="1" applyFill="1" applyBorder="1" applyAlignment="1" applyProtection="1">
      <alignment horizontal="center"/>
    </xf>
    <xf numFmtId="0" fontId="18" fillId="0" borderId="41" xfId="1" applyFont="1" applyFill="1" applyBorder="1" applyAlignment="1" applyProtection="1">
      <alignment horizontal="center"/>
    </xf>
    <xf numFmtId="0" fontId="18" fillId="0" borderId="40" xfId="1" applyFont="1" applyFill="1" applyBorder="1" applyAlignment="1" applyProtection="1">
      <alignment horizontal="center"/>
    </xf>
    <xf numFmtId="0" fontId="18" fillId="25" borderId="42" xfId="1" applyFont="1" applyFill="1" applyBorder="1" applyAlignment="1" applyProtection="1">
      <alignment horizontal="center"/>
    </xf>
    <xf numFmtId="0" fontId="18" fillId="0" borderId="42" xfId="1" applyFont="1" applyFill="1" applyBorder="1" applyAlignment="1" applyProtection="1">
      <alignment horizontal="center"/>
    </xf>
    <xf numFmtId="0" fontId="4" fillId="0" borderId="55" xfId="4" applyFont="1" applyFill="1" applyBorder="1" applyAlignment="1" applyProtection="1">
      <alignment horizontal="center"/>
    </xf>
    <xf numFmtId="0" fontId="4" fillId="0" borderId="56" xfId="4" applyFont="1" applyFill="1" applyBorder="1" applyAlignment="1" applyProtection="1">
      <alignment horizontal="center"/>
    </xf>
    <xf numFmtId="0" fontId="4" fillId="0" borderId="57" xfId="4" applyFont="1" applyFill="1" applyBorder="1" applyAlignment="1" applyProtection="1">
      <alignment horizontal="center"/>
    </xf>
    <xf numFmtId="0" fontId="4" fillId="0" borderId="50" xfId="4" applyFont="1" applyFill="1" applyBorder="1" applyAlignment="1" applyProtection="1">
      <alignment horizontal="center"/>
    </xf>
    <xf numFmtId="0" fontId="4" fillId="0" borderId="71" xfId="4" applyFont="1" applyFill="1" applyBorder="1" applyAlignment="1" applyProtection="1">
      <alignment horizontal="center"/>
    </xf>
    <xf numFmtId="1" fontId="4" fillId="0" borderId="19" xfId="4" applyNumberFormat="1" applyFont="1" applyFill="1" applyBorder="1" applyAlignment="1" applyProtection="1">
      <alignment horizontal="center"/>
    </xf>
    <xf numFmtId="0" fontId="4" fillId="0" borderId="27" xfId="4" applyFont="1" applyFill="1" applyBorder="1" applyAlignment="1" applyProtection="1">
      <alignment horizontal="center"/>
    </xf>
    <xf numFmtId="0" fontId="4" fillId="0" borderId="19" xfId="4" applyFont="1" applyFill="1" applyBorder="1" applyAlignment="1" applyProtection="1">
      <alignment horizontal="center"/>
    </xf>
    <xf numFmtId="0" fontId="74" fillId="0" borderId="18" xfId="1" applyFont="1" applyFill="1" applyBorder="1" applyAlignment="1" applyProtection="1">
      <alignment horizontal="center" vertical="top"/>
    </xf>
    <xf numFmtId="0" fontId="74" fillId="0" borderId="19" xfId="1" applyFont="1" applyFill="1" applyBorder="1" applyAlignment="1" applyProtection="1">
      <alignment horizontal="center" vertical="top"/>
    </xf>
    <xf numFmtId="0" fontId="74" fillId="0" borderId="36" xfId="1" applyFont="1" applyFill="1" applyBorder="1" applyAlignment="1" applyProtection="1">
      <alignment horizontal="center" vertical="top"/>
    </xf>
    <xf numFmtId="0" fontId="74" fillId="0" borderId="37" xfId="1" applyFont="1" applyFill="1" applyBorder="1" applyAlignment="1" applyProtection="1">
      <alignment horizontal="center" vertical="top"/>
    </xf>
    <xf numFmtId="0" fontId="66" fillId="21" borderId="18" xfId="1" applyFont="1" applyFill="1" applyBorder="1" applyAlignment="1" applyProtection="1">
      <alignment horizontal="center" vertical="center"/>
    </xf>
    <xf numFmtId="0" fontId="66" fillId="21" borderId="18" xfId="1" applyFont="1" applyFill="1" applyBorder="1" applyAlignment="1" applyProtection="1">
      <alignment horizontal="center" vertical="center" wrapText="1"/>
    </xf>
    <xf numFmtId="0" fontId="66" fillId="21" borderId="19" xfId="1" applyFont="1" applyFill="1" applyBorder="1" applyAlignment="1" applyProtection="1">
      <alignment horizontal="center" vertical="center" wrapText="1"/>
    </xf>
    <xf numFmtId="0" fontId="66" fillId="21" borderId="20" xfId="1" applyFont="1" applyFill="1" applyBorder="1" applyAlignment="1" applyProtection="1">
      <alignment horizontal="center" vertical="center"/>
    </xf>
    <xf numFmtId="0" fontId="66" fillId="21" borderId="20" xfId="1" applyFont="1" applyFill="1" applyBorder="1" applyAlignment="1" applyProtection="1">
      <alignment horizontal="center" vertical="center" wrapText="1"/>
    </xf>
    <xf numFmtId="0" fontId="64" fillId="18" borderId="4" xfId="1" applyFont="1" applyFill="1" applyBorder="1" applyAlignment="1" applyProtection="1">
      <alignment horizontal="right"/>
    </xf>
    <xf numFmtId="0" fontId="5" fillId="17" borderId="0" xfId="0" applyFont="1" applyFill="1" applyAlignment="1"/>
    <xf numFmtId="0" fontId="16" fillId="17" borderId="0" xfId="0" applyFont="1" applyFill="1"/>
    <xf numFmtId="0" fontId="18" fillId="17" borderId="0" xfId="0" applyFont="1" applyFill="1"/>
    <xf numFmtId="0" fontId="4" fillId="17" borderId="0" xfId="1" applyFill="1" applyBorder="1" applyAlignment="1" applyProtection="1">
      <alignment horizontal="left"/>
    </xf>
    <xf numFmtId="0" fontId="12" fillId="17" borderId="12" xfId="1" applyFont="1" applyFill="1" applyBorder="1" applyAlignment="1" applyProtection="1">
      <alignment horizontal="center" wrapText="1"/>
    </xf>
    <xf numFmtId="0" fontId="4" fillId="17" borderId="24" xfId="1" applyFill="1" applyBorder="1" applyAlignment="1" applyProtection="1">
      <alignment horizontal="center"/>
    </xf>
    <xf numFmtId="0" fontId="4" fillId="17" borderId="24" xfId="1" applyFill="1" applyBorder="1" applyAlignment="1" applyProtection="1">
      <alignment horizontal="center"/>
    </xf>
    <xf numFmtId="0" fontId="4" fillId="18" borderId="0" xfId="1" applyFill="1" applyBorder="1" applyAlignment="1" applyProtection="1">
      <alignment wrapText="1"/>
    </xf>
    <xf numFmtId="0" fontId="7" fillId="18" borderId="0" xfId="1" applyFont="1" applyFill="1" applyBorder="1" applyAlignment="1" applyProtection="1"/>
    <xf numFmtId="3" fontId="24" fillId="68" borderId="82" xfId="1" applyNumberFormat="1" applyFont="1" applyFill="1" applyBorder="1" applyAlignment="1" applyProtection="1">
      <alignment horizontal="center"/>
      <protection locked="0"/>
    </xf>
    <xf numFmtId="3" fontId="24" fillId="68" borderId="82" xfId="1" applyNumberFormat="1" applyFont="1" applyFill="1" applyBorder="1" applyAlignment="1" applyProtection="1">
      <alignment horizontal="center" vertical="center"/>
      <protection locked="0"/>
    </xf>
    <xf numFmtId="0" fontId="24" fillId="70" borderId="20" xfId="1" applyFont="1" applyFill="1" applyBorder="1" applyAlignment="1" applyProtection="1">
      <alignment horizontal="center"/>
    </xf>
    <xf numFmtId="0" fontId="12" fillId="0" borderId="83" xfId="1" applyFont="1" applyBorder="1" applyAlignment="1" applyProtection="1">
      <alignment horizontal="center" vertical="center"/>
    </xf>
    <xf numFmtId="0" fontId="4" fillId="68" borderId="82" xfId="1" applyFont="1" applyFill="1" applyBorder="1" applyAlignment="1" applyProtection="1">
      <alignment horizontal="center"/>
      <protection locked="0"/>
    </xf>
    <xf numFmtId="0" fontId="8" fillId="19" borderId="84" xfId="1" applyFont="1" applyFill="1" applyBorder="1" applyAlignment="1" applyProtection="1"/>
    <xf numFmtId="0" fontId="14" fillId="19" borderId="12" xfId="1" applyFont="1" applyFill="1" applyBorder="1" applyAlignment="1" applyProtection="1"/>
    <xf numFmtId="0" fontId="64" fillId="65" borderId="0" xfId="0" applyFont="1" applyFill="1"/>
    <xf numFmtId="49" fontId="64" fillId="65" borderId="0" xfId="0" applyNumberFormat="1" applyFont="1" applyFill="1" applyAlignment="1">
      <alignment horizontal="center"/>
    </xf>
    <xf numFmtId="14" fontId="0" fillId="25" borderId="18" xfId="0" applyNumberFormat="1" applyFill="1" applyBorder="1" applyAlignment="1">
      <alignment vertical="center"/>
    </xf>
    <xf numFmtId="0" fontId="0" fillId="25" borderId="18" xfId="0" applyFill="1" applyBorder="1" applyAlignment="1">
      <alignment vertical="center"/>
    </xf>
    <xf numFmtId="49" fontId="0" fillId="25" borderId="18" xfId="0" applyNumberFormat="1" applyFill="1" applyBorder="1" applyAlignment="1">
      <alignment horizontal="center" vertical="center"/>
    </xf>
    <xf numFmtId="0" fontId="0" fillId="0" borderId="18" xfId="0" applyBorder="1" applyAlignment="1">
      <alignment vertical="center"/>
    </xf>
    <xf numFmtId="0" fontId="2" fillId="0" borderId="18" xfId="0" applyFont="1" applyBorder="1"/>
    <xf numFmtId="0" fontId="0" fillId="0" borderId="18" xfId="0" applyBorder="1"/>
    <xf numFmtId="14" fontId="0" fillId="0" borderId="18" xfId="0" applyNumberFormat="1" applyBorder="1"/>
    <xf numFmtId="0" fontId="64" fillId="65" borderId="18" xfId="0" applyFont="1" applyFill="1" applyBorder="1"/>
    <xf numFmtId="49" fontId="64" fillId="65" borderId="18" xfId="0" applyNumberFormat="1" applyFont="1" applyFill="1" applyBorder="1" applyAlignment="1">
      <alignment horizontal="center"/>
    </xf>
    <xf numFmtId="0" fontId="0" fillId="25" borderId="18" xfId="0" applyFill="1" applyBorder="1" applyAlignment="1">
      <alignment vertical="center" wrapText="1"/>
    </xf>
    <xf numFmtId="0" fontId="12" fillId="17" borderId="84" xfId="1" applyFont="1" applyFill="1" applyBorder="1" applyAlignment="1" applyProtection="1">
      <alignment horizontal="center" wrapText="1"/>
    </xf>
    <xf numFmtId="0" fontId="66" fillId="21" borderId="87" xfId="1" applyFont="1" applyFill="1" applyBorder="1" applyAlignment="1" applyProtection="1">
      <alignment horizontal="center" vertical="center" wrapText="1"/>
    </xf>
    <xf numFmtId="0" fontId="14" fillId="19" borderId="81" xfId="1" applyFont="1" applyFill="1" applyBorder="1" applyAlignment="1" applyProtection="1"/>
    <xf numFmtId="0" fontId="4" fillId="17" borderId="88" xfId="1" applyFill="1" applyBorder="1" applyProtection="1"/>
    <xf numFmtId="0" fontId="24" fillId="70" borderId="71" xfId="1" applyFont="1" applyFill="1" applyBorder="1" applyAlignment="1" applyProtection="1">
      <alignment horizontal="center"/>
    </xf>
    <xf numFmtId="0" fontId="24" fillId="70" borderId="89" xfId="1" applyFont="1" applyFill="1" applyBorder="1" applyAlignment="1" applyProtection="1">
      <alignment horizontal="center"/>
    </xf>
    <xf numFmtId="0" fontId="24" fillId="70" borderId="87" xfId="1" applyFont="1" applyFill="1" applyBorder="1" applyAlignment="1" applyProtection="1">
      <alignment horizontal="center"/>
    </xf>
    <xf numFmtId="0" fontId="12" fillId="27" borderId="72" xfId="1" applyFont="1" applyFill="1" applyBorder="1" applyAlignment="1" applyProtection="1">
      <alignment horizontal="center"/>
    </xf>
    <xf numFmtId="0" fontId="4" fillId="24" borderId="84" xfId="1" applyFont="1" applyFill="1" applyBorder="1" applyAlignment="1" applyProtection="1">
      <alignment horizontal="left" vertical="center"/>
    </xf>
    <xf numFmtId="0" fontId="4" fillId="0" borderId="18" xfId="4" applyFont="1" applyFill="1" applyBorder="1" applyAlignment="1" applyProtection="1">
      <alignment horizontal="center"/>
    </xf>
    <xf numFmtId="0" fontId="4" fillId="18" borderId="88" xfId="1" applyFill="1" applyBorder="1" applyProtection="1"/>
    <xf numFmtId="0" fontId="5" fillId="70" borderId="6" xfId="1" applyFont="1" applyFill="1" applyBorder="1" applyAlignment="1" applyProtection="1">
      <alignment horizontal="center"/>
    </xf>
    <xf numFmtId="0" fontId="4" fillId="70" borderId="0" xfId="1" applyFill="1" applyBorder="1" applyAlignment="1" applyProtection="1">
      <alignment wrapText="1"/>
    </xf>
    <xf numFmtId="0" fontId="5" fillId="70" borderId="0" xfId="1" applyFont="1" applyFill="1" applyBorder="1" applyAlignment="1" applyProtection="1">
      <alignment horizontal="center"/>
    </xf>
    <xf numFmtId="0" fontId="18" fillId="17" borderId="8" xfId="1" applyFont="1" applyFill="1" applyBorder="1" applyProtection="1"/>
    <xf numFmtId="0" fontId="4" fillId="17" borderId="8" xfId="1" applyFill="1" applyBorder="1" applyProtection="1"/>
    <xf numFmtId="166" fontId="4" fillId="17" borderId="8" xfId="1" applyNumberFormat="1" applyFill="1" applyBorder="1" applyAlignment="1" applyProtection="1">
      <alignment horizontal="center"/>
    </xf>
    <xf numFmtId="0" fontId="4" fillId="17" borderId="8" xfId="1" applyFill="1" applyBorder="1" applyAlignment="1" applyProtection="1">
      <alignment horizontal="center"/>
    </xf>
    <xf numFmtId="0" fontId="5" fillId="17" borderId="8" xfId="1" applyFont="1" applyFill="1" applyBorder="1" applyProtection="1"/>
    <xf numFmtId="0" fontId="5" fillId="17" borderId="8" xfId="1" applyFont="1" applyFill="1" applyBorder="1" applyAlignment="1" applyProtection="1">
      <alignment horizontal="center"/>
    </xf>
    <xf numFmtId="0" fontId="12" fillId="17" borderId="24" xfId="1" applyFont="1" applyFill="1" applyBorder="1" applyProtection="1"/>
    <xf numFmtId="0" fontId="4" fillId="17" borderId="24" xfId="1" applyFill="1" applyBorder="1" applyProtection="1"/>
    <xf numFmtId="166" fontId="4" fillId="17" borderId="24" xfId="1" applyNumberFormat="1" applyFill="1" applyBorder="1" applyAlignment="1" applyProtection="1">
      <alignment horizontal="center"/>
    </xf>
    <xf numFmtId="0" fontId="5" fillId="17" borderId="24" xfId="1" applyFont="1" applyFill="1" applyBorder="1" applyProtection="1"/>
    <xf numFmtId="0" fontId="5" fillId="17" borderId="24" xfId="1" applyFont="1" applyFill="1" applyBorder="1" applyAlignment="1" applyProtection="1">
      <alignment horizontal="center"/>
    </xf>
    <xf numFmtId="0" fontId="2" fillId="17" borderId="24" xfId="1" applyFont="1" applyFill="1" applyBorder="1" applyAlignment="1" applyProtection="1">
      <alignment horizontal="center"/>
    </xf>
    <xf numFmtId="0" fontId="4" fillId="71" borderId="69" xfId="1" applyFont="1" applyFill="1" applyBorder="1" applyAlignment="1" applyProtection="1">
      <alignment horizontal="center"/>
    </xf>
    <xf numFmtId="0" fontId="4" fillId="71" borderId="69" xfId="1" applyFill="1" applyBorder="1" applyAlignment="1" applyProtection="1">
      <alignment horizontal="center"/>
    </xf>
    <xf numFmtId="0" fontId="77" fillId="17" borderId="0" xfId="1" applyFont="1" applyFill="1" applyBorder="1" applyAlignment="1" applyProtection="1">
      <alignment horizontal="center" vertical="center" wrapText="1"/>
    </xf>
    <xf numFmtId="0" fontId="64" fillId="17" borderId="0" xfId="1" applyFont="1" applyFill="1" applyBorder="1" applyAlignment="1" applyProtection="1">
      <alignment horizontal="center" vertical="center" wrapText="1"/>
    </xf>
    <xf numFmtId="9" fontId="10" fillId="17" borderId="0" xfId="2" applyFont="1" applyFill="1" applyBorder="1" applyProtection="1"/>
    <xf numFmtId="9" fontId="3" fillId="17" borderId="0" xfId="2" applyFont="1" applyFill="1" applyBorder="1" applyProtection="1"/>
    <xf numFmtId="0" fontId="4" fillId="68" borderId="82" xfId="1" applyFill="1" applyBorder="1" applyAlignment="1" applyProtection="1">
      <alignment horizontal="center"/>
      <protection locked="0"/>
    </xf>
    <xf numFmtId="0" fontId="78" fillId="17" borderId="0" xfId="1" applyFont="1" applyFill="1" applyProtection="1"/>
    <xf numFmtId="0" fontId="78" fillId="17" borderId="0" xfId="1" applyFont="1" applyFill="1" applyAlignment="1" applyProtection="1">
      <alignment horizontal="center"/>
    </xf>
    <xf numFmtId="0" fontId="79" fillId="17" borderId="0" xfId="1" applyFont="1" applyFill="1" applyProtection="1"/>
    <xf numFmtId="0" fontId="79" fillId="17" borderId="0" xfId="1" applyFont="1" applyFill="1" applyBorder="1" applyAlignment="1" applyProtection="1">
      <alignment horizontal="center"/>
    </xf>
    <xf numFmtId="0" fontId="79" fillId="17" borderId="0" xfId="1" applyFont="1" applyFill="1" applyAlignment="1" applyProtection="1">
      <alignment horizontal="center"/>
    </xf>
    <xf numFmtId="0" fontId="78" fillId="17" borderId="0" xfId="1" applyFont="1" applyFill="1" applyBorder="1" applyProtection="1"/>
    <xf numFmtId="0" fontId="78" fillId="17" borderId="0" xfId="1" applyFont="1" applyFill="1" applyBorder="1" applyAlignment="1" applyProtection="1">
      <alignment horizontal="center"/>
    </xf>
    <xf numFmtId="0" fontId="79" fillId="17" borderId="0" xfId="1" applyFont="1" applyFill="1" applyBorder="1" applyProtection="1"/>
    <xf numFmtId="14" fontId="0" fillId="0" borderId="18" xfId="0" applyNumberFormat="1" applyBorder="1" applyAlignment="1">
      <alignment horizontal="center" vertical="center"/>
    </xf>
    <xf numFmtId="0" fontId="0" fillId="0" borderId="69" xfId="0" applyBorder="1"/>
    <xf numFmtId="14" fontId="0" fillId="0" borderId="69" xfId="0" applyNumberFormat="1" applyBorder="1" applyAlignment="1">
      <alignment horizontal="center" vertical="center"/>
    </xf>
    <xf numFmtId="3" fontId="24" fillId="68" borderId="82" xfId="1" applyNumberFormat="1" applyFont="1" applyFill="1" applyBorder="1" applyAlignment="1" applyProtection="1">
      <alignment horizontal="center"/>
    </xf>
    <xf numFmtId="3" fontId="24" fillId="68" borderId="82" xfId="1" applyNumberFormat="1" applyFont="1" applyFill="1" applyBorder="1" applyAlignment="1" applyProtection="1">
      <alignment horizontal="center" vertical="center"/>
    </xf>
    <xf numFmtId="0" fontId="71" fillId="0" borderId="27" xfId="1" applyFont="1" applyBorder="1" applyAlignment="1" applyProtection="1">
      <alignment vertical="center"/>
    </xf>
    <xf numFmtId="0" fontId="71" fillId="24" borderId="27" xfId="1" applyFont="1" applyFill="1" applyBorder="1" applyAlignment="1" applyProtection="1">
      <alignment horizontal="left" vertical="center"/>
    </xf>
    <xf numFmtId="0" fontId="71" fillId="0" borderId="27" xfId="1" applyFont="1" applyFill="1" applyBorder="1" applyAlignment="1" applyProtection="1">
      <alignment horizontal="left" vertical="center"/>
    </xf>
    <xf numFmtId="0" fontId="71" fillId="22" borderId="27" xfId="1" applyFont="1" applyFill="1" applyBorder="1" applyAlignment="1" applyProtection="1">
      <alignment horizontal="left" vertical="center"/>
    </xf>
    <xf numFmtId="0" fontId="71" fillId="24" borderId="35" xfId="1" applyFont="1" applyFill="1" applyBorder="1" applyAlignment="1" applyProtection="1">
      <alignment horizontal="left" vertical="center"/>
    </xf>
    <xf numFmtId="0" fontId="4" fillId="71" borderId="69" xfId="1" applyFill="1" applyBorder="1" applyAlignment="1" applyProtection="1">
      <alignment horizontal="center" vertical="center"/>
    </xf>
    <xf numFmtId="0" fontId="10" fillId="17" borderId="0" xfId="1" applyFont="1" applyFill="1" applyBorder="1" applyAlignment="1" applyProtection="1">
      <alignment horizontal="center"/>
    </xf>
    <xf numFmtId="0" fontId="81" fillId="17" borderId="0" xfId="1" applyFont="1" applyFill="1" applyBorder="1" applyProtection="1"/>
    <xf numFmtId="0" fontId="81" fillId="17" borderId="0" xfId="1" applyFont="1" applyFill="1" applyBorder="1" applyAlignment="1" applyProtection="1">
      <alignment horizontal="center"/>
    </xf>
    <xf numFmtId="0" fontId="82" fillId="17" borderId="0" xfId="1" applyFont="1" applyFill="1" applyBorder="1" applyProtection="1"/>
    <xf numFmtId="0" fontId="83" fillId="17" borderId="0" xfId="1" applyFont="1" applyFill="1" applyBorder="1" applyProtection="1"/>
    <xf numFmtId="9" fontId="83" fillId="17" borderId="0" xfId="2" applyFont="1" applyFill="1" applyBorder="1" applyProtection="1"/>
    <xf numFmtId="0" fontId="82" fillId="17" borderId="0" xfId="1" applyFont="1" applyFill="1" applyBorder="1" applyAlignment="1" applyProtection="1">
      <alignment horizontal="center"/>
    </xf>
    <xf numFmtId="0" fontId="81" fillId="17" borderId="8" xfId="1" applyFont="1" applyFill="1" applyBorder="1" applyProtection="1"/>
    <xf numFmtId="0" fontId="22" fillId="17" borderId="0" xfId="1" applyFont="1" applyFill="1" applyBorder="1" applyAlignment="1" applyProtection="1">
      <alignment horizontal="left" vertical="top" wrapText="1"/>
    </xf>
    <xf numFmtId="0" fontId="20" fillId="17" borderId="0" xfId="1" applyFont="1" applyFill="1" applyBorder="1" applyAlignment="1" applyProtection="1">
      <alignment horizontal="left" vertical="center" wrapText="1"/>
    </xf>
    <xf numFmtId="9" fontId="82" fillId="17" borderId="0" xfId="2" applyFont="1" applyFill="1" applyBorder="1" applyProtection="1"/>
    <xf numFmtId="0" fontId="84" fillId="17" borderId="0" xfId="1" applyFont="1" applyFill="1" applyBorder="1" applyAlignment="1" applyProtection="1">
      <alignment horizontal="center" vertical="center" wrapText="1"/>
    </xf>
    <xf numFmtId="0" fontId="4" fillId="0" borderId="0" xfId="1" applyFill="1" applyProtection="1"/>
    <xf numFmtId="0" fontId="10" fillId="17" borderId="0" xfId="1" applyFont="1" applyFill="1" applyBorder="1" applyAlignment="1" applyProtection="1">
      <alignment horizontal="left"/>
    </xf>
    <xf numFmtId="0" fontId="85" fillId="17" borderId="0" xfId="1" applyFont="1" applyFill="1" applyBorder="1" applyAlignment="1" applyProtection="1">
      <alignment horizontal="center" vertical="center"/>
    </xf>
    <xf numFmtId="0" fontId="85" fillId="17" borderId="0" xfId="1" applyFont="1" applyFill="1" applyBorder="1" applyAlignment="1" applyProtection="1">
      <alignment horizontal="center" vertical="center" wrapText="1"/>
    </xf>
    <xf numFmtId="0" fontId="77" fillId="17" borderId="0" xfId="1" applyFont="1" applyFill="1" applyBorder="1" applyProtection="1"/>
    <xf numFmtId="0" fontId="77" fillId="17" borderId="0" xfId="1" applyFont="1" applyFill="1" applyBorder="1" applyAlignment="1" applyProtection="1">
      <alignment horizontal="center"/>
    </xf>
    <xf numFmtId="0" fontId="86" fillId="17" borderId="0" xfId="1" applyFont="1" applyFill="1" applyBorder="1" applyAlignment="1" applyProtection="1">
      <alignment horizontal="left" vertical="top"/>
    </xf>
    <xf numFmtId="0" fontId="87" fillId="17" borderId="0" xfId="1" applyFont="1" applyFill="1" applyBorder="1" applyAlignment="1" applyProtection="1">
      <alignment horizontal="center" vertical="top"/>
    </xf>
    <xf numFmtId="0" fontId="88" fillId="17" borderId="0" xfId="1" applyFont="1" applyFill="1" applyBorder="1" applyAlignment="1" applyProtection="1">
      <alignment horizontal="center" vertical="center"/>
    </xf>
    <xf numFmtId="0" fontId="14" fillId="17" borderId="0" xfId="1" applyFont="1" applyFill="1" applyBorder="1" applyAlignment="1" applyProtection="1">
      <alignment horizontal="center"/>
    </xf>
    <xf numFmtId="1" fontId="9" fillId="17" borderId="0" xfId="1" applyNumberFormat="1" applyFont="1" applyFill="1" applyBorder="1" applyAlignment="1" applyProtection="1">
      <alignment horizontal="center"/>
    </xf>
    <xf numFmtId="0" fontId="14" fillId="17" borderId="0" xfId="1" applyFont="1" applyFill="1" applyBorder="1" applyAlignment="1" applyProtection="1">
      <alignment horizontal="center" vertical="center"/>
    </xf>
    <xf numFmtId="4" fontId="10" fillId="17" borderId="0" xfId="1" applyNumberFormat="1" applyFont="1" applyFill="1" applyBorder="1" applyAlignment="1" applyProtection="1">
      <alignment horizontal="center"/>
    </xf>
    <xf numFmtId="4" fontId="10" fillId="17" borderId="0" xfId="2" applyNumberFormat="1" applyFont="1" applyFill="1" applyBorder="1" applyAlignment="1" applyProtection="1">
      <alignment horizontal="center"/>
    </xf>
    <xf numFmtId="0" fontId="77" fillId="17" borderId="0" xfId="1" applyFont="1" applyFill="1" applyBorder="1" applyAlignment="1" applyProtection="1">
      <alignment horizontal="left" vertical="center" wrapText="1"/>
    </xf>
    <xf numFmtId="0" fontId="64" fillId="17" borderId="0" xfId="1" applyFont="1" applyFill="1" applyBorder="1" applyAlignment="1" applyProtection="1">
      <alignment horizontal="left" vertical="center" wrapText="1"/>
    </xf>
    <xf numFmtId="0" fontId="64" fillId="0" borderId="0" xfId="1" applyFont="1" applyFill="1" applyBorder="1" applyAlignment="1" applyProtection="1">
      <alignment horizontal="center" vertical="center" wrapText="1"/>
    </xf>
    <xf numFmtId="0" fontId="9" fillId="17" borderId="0" xfId="1" applyFont="1" applyFill="1" applyBorder="1" applyAlignment="1" applyProtection="1">
      <alignment horizontal="center" vertical="center"/>
    </xf>
    <xf numFmtId="168" fontId="3" fillId="17" borderId="0" xfId="5" applyNumberFormat="1" applyFont="1" applyFill="1" applyBorder="1" applyAlignment="1" applyProtection="1">
      <alignment horizontal="center"/>
    </xf>
    <xf numFmtId="168" fontId="9" fillId="17" borderId="0" xfId="1" applyNumberFormat="1" applyFont="1" applyFill="1" applyBorder="1" applyAlignment="1" applyProtection="1">
      <alignment horizontal="center"/>
    </xf>
    <xf numFmtId="0" fontId="9" fillId="17" borderId="0" xfId="1" applyFont="1" applyFill="1" applyBorder="1" applyAlignment="1" applyProtection="1">
      <alignment horizontal="right" vertical="center"/>
    </xf>
    <xf numFmtId="167" fontId="9" fillId="17" borderId="0" xfId="1" applyNumberFormat="1" applyFont="1" applyFill="1" applyBorder="1" applyAlignment="1" applyProtection="1">
      <alignment horizontal="center" vertical="center"/>
    </xf>
    <xf numFmtId="167" fontId="9" fillId="17" borderId="0" xfId="1" applyNumberFormat="1" applyFont="1" applyFill="1" applyBorder="1" applyAlignment="1" applyProtection="1">
      <alignment horizontal="center"/>
    </xf>
    <xf numFmtId="0" fontId="14" fillId="17" borderId="0" xfId="1" applyFont="1" applyFill="1" applyBorder="1" applyProtection="1"/>
    <xf numFmtId="9" fontId="10" fillId="17" borderId="0" xfId="1" applyNumberFormat="1" applyFont="1" applyFill="1" applyBorder="1" applyAlignment="1" applyProtection="1">
      <alignment horizontal="center"/>
    </xf>
    <xf numFmtId="9" fontId="10" fillId="17" borderId="0" xfId="2" applyFont="1" applyFill="1" applyBorder="1" applyAlignment="1" applyProtection="1">
      <alignment horizontal="center"/>
    </xf>
    <xf numFmtId="0" fontId="14" fillId="17" borderId="0" xfId="1" applyFont="1" applyFill="1" applyBorder="1" applyAlignment="1" applyProtection="1">
      <alignment horizontal="center" vertical="center" wrapText="1"/>
    </xf>
    <xf numFmtId="0" fontId="9" fillId="17" borderId="0" xfId="1" applyFont="1" applyFill="1" applyBorder="1" applyAlignment="1" applyProtection="1">
      <alignment horizontal="left"/>
    </xf>
    <xf numFmtId="2" fontId="22" fillId="17" borderId="0" xfId="1" applyNumberFormat="1" applyFont="1" applyFill="1" applyBorder="1" applyProtection="1"/>
    <xf numFmtId="9" fontId="22" fillId="17" borderId="0" xfId="36896" applyFont="1" applyFill="1" applyBorder="1" applyProtection="1"/>
    <xf numFmtId="9" fontId="22" fillId="17" borderId="0" xfId="1" applyNumberFormat="1" applyFont="1" applyFill="1" applyBorder="1" applyProtection="1"/>
    <xf numFmtId="0" fontId="30" fillId="17" borderId="0" xfId="0" applyFont="1" applyFill="1" applyAlignment="1">
      <alignment horizontal="left" wrapText="1"/>
    </xf>
    <xf numFmtId="0" fontId="0" fillId="17" borderId="0" xfId="0" applyFill="1" applyAlignment="1">
      <alignment horizontal="left" wrapText="1"/>
    </xf>
    <xf numFmtId="0" fontId="30" fillId="17" borderId="0" xfId="0" applyFont="1" applyFill="1" applyAlignment="1">
      <alignment horizontal="left" vertical="top" wrapText="1"/>
    </xf>
    <xf numFmtId="0" fontId="0" fillId="17" borderId="2" xfId="0" applyFill="1" applyBorder="1" applyAlignment="1">
      <alignment horizontal="left" wrapText="1"/>
    </xf>
    <xf numFmtId="0" fontId="0" fillId="17" borderId="34" xfId="0" applyFill="1" applyBorder="1" applyAlignment="1">
      <alignment horizontal="left" wrapText="1"/>
    </xf>
    <xf numFmtId="0" fontId="0" fillId="17" borderId="0" xfId="0" applyFill="1" applyBorder="1" applyAlignment="1">
      <alignment horizontal="left" vertical="top" wrapText="1"/>
    </xf>
    <xf numFmtId="0" fontId="0" fillId="17" borderId="22" xfId="0" applyFill="1" applyBorder="1" applyAlignment="1">
      <alignment horizontal="left" vertical="top" wrapText="1"/>
    </xf>
    <xf numFmtId="0" fontId="0" fillId="17" borderId="2" xfId="0" applyFill="1" applyBorder="1" applyAlignment="1">
      <alignment horizontal="left" vertical="top" wrapText="1"/>
    </xf>
    <xf numFmtId="0" fontId="0" fillId="17" borderId="34" xfId="0" applyFill="1" applyBorder="1" applyAlignment="1">
      <alignment horizontal="left" vertical="top" wrapText="1"/>
    </xf>
    <xf numFmtId="0" fontId="18" fillId="17" borderId="7" xfId="1" applyFont="1" applyFill="1" applyBorder="1" applyAlignment="1" applyProtection="1">
      <alignment horizontal="center"/>
    </xf>
    <xf numFmtId="0" fontId="18" fillId="17" borderId="9" xfId="1" applyFont="1" applyFill="1" applyBorder="1" applyAlignment="1" applyProtection="1">
      <alignment horizontal="center"/>
    </xf>
    <xf numFmtId="0" fontId="4" fillId="0" borderId="28" xfId="4" applyFont="1" applyFill="1" applyBorder="1" applyAlignment="1" applyProtection="1">
      <alignment horizontal="center"/>
    </xf>
    <xf numFmtId="0" fontId="4" fillId="0" borderId="32" xfId="4" applyFont="1" applyFill="1" applyBorder="1" applyAlignment="1" applyProtection="1">
      <alignment horizontal="center"/>
    </xf>
    <xf numFmtId="165" fontId="4" fillId="0" borderId="79" xfId="1" applyNumberFormat="1" applyFont="1" applyBorder="1" applyAlignment="1" applyProtection="1">
      <alignment horizontal="center"/>
    </xf>
    <xf numFmtId="165" fontId="4" fillId="0" borderId="9" xfId="1" applyNumberFormat="1" applyFont="1" applyBorder="1" applyAlignment="1" applyProtection="1">
      <alignment horizontal="center"/>
    </xf>
    <xf numFmtId="165" fontId="4" fillId="0" borderId="31" xfId="1" applyNumberFormat="1" applyFont="1" applyBorder="1" applyAlignment="1" applyProtection="1">
      <alignment horizontal="center"/>
    </xf>
    <xf numFmtId="165" fontId="4" fillId="0" borderId="32" xfId="1" applyNumberFormat="1" applyFont="1" applyBorder="1" applyAlignment="1" applyProtection="1">
      <alignment horizontal="center"/>
    </xf>
    <xf numFmtId="0" fontId="7" fillId="18" borderId="0" xfId="1" applyFont="1" applyFill="1" applyBorder="1" applyAlignment="1" applyProtection="1">
      <alignment horizontal="center"/>
    </xf>
    <xf numFmtId="0" fontId="7" fillId="18" borderId="22" xfId="1" applyFont="1" applyFill="1" applyBorder="1" applyAlignment="1" applyProtection="1">
      <alignment horizontal="center"/>
    </xf>
    <xf numFmtId="9" fontId="10" fillId="17" borderId="0" xfId="2" applyFont="1" applyFill="1" applyBorder="1" applyAlignment="1" applyProtection="1">
      <alignment horizontal="center"/>
    </xf>
    <xf numFmtId="0" fontId="10" fillId="17" borderId="0" xfId="1" applyFont="1" applyFill="1" applyBorder="1" applyAlignment="1" applyProtection="1">
      <alignment horizontal="center"/>
    </xf>
    <xf numFmtId="0" fontId="76" fillId="18" borderId="80" xfId="1" applyFont="1" applyFill="1" applyBorder="1" applyAlignment="1" applyProtection="1">
      <alignment horizontal="center"/>
    </xf>
    <xf numFmtId="0" fontId="5" fillId="0" borderId="70" xfId="0" applyFont="1" applyFill="1" applyBorder="1" applyAlignment="1">
      <alignment horizontal="left" vertical="top" wrapText="1"/>
    </xf>
    <xf numFmtId="0" fontId="5" fillId="0" borderId="72" xfId="0" applyFont="1" applyFill="1" applyBorder="1" applyAlignment="1">
      <alignment horizontal="left" vertical="top" wrapText="1"/>
    </xf>
    <xf numFmtId="0" fontId="5" fillId="0" borderId="81" xfId="0" applyFont="1" applyFill="1" applyBorder="1" applyAlignment="1">
      <alignment horizontal="left" vertical="top" wrapText="1"/>
    </xf>
    <xf numFmtId="0" fontId="5" fillId="0" borderId="70" xfId="0" applyFont="1" applyBorder="1" applyAlignment="1">
      <alignment horizontal="left" vertical="top" wrapText="1"/>
    </xf>
    <xf numFmtId="0" fontId="5" fillId="0" borderId="72" xfId="0" applyFont="1" applyBorder="1" applyAlignment="1">
      <alignment horizontal="left" vertical="top" wrapText="1"/>
    </xf>
    <xf numFmtId="0" fontId="5" fillId="0" borderId="81" xfId="0" applyFont="1" applyBorder="1" applyAlignment="1">
      <alignment horizontal="left" vertical="top" wrapText="1"/>
    </xf>
    <xf numFmtId="0" fontId="5" fillId="0" borderId="71" xfId="0" applyFont="1" applyBorder="1" applyAlignment="1">
      <alignment horizontal="left" vertical="top" wrapText="1"/>
    </xf>
    <xf numFmtId="0" fontId="5" fillId="0" borderId="70" xfId="0" applyFont="1" applyBorder="1" applyAlignment="1">
      <alignment horizontal="left" vertical="top"/>
    </xf>
    <xf numFmtId="0" fontId="5" fillId="0" borderId="72" xfId="0" applyFont="1" applyBorder="1" applyAlignment="1">
      <alignment horizontal="left" vertical="top"/>
    </xf>
    <xf numFmtId="0" fontId="5" fillId="0" borderId="71" xfId="0" applyFont="1" applyBorder="1" applyAlignment="1">
      <alignment horizontal="left" vertical="top"/>
    </xf>
    <xf numFmtId="0" fontId="66" fillId="21" borderId="79" xfId="1" applyFont="1" applyFill="1" applyBorder="1" applyAlignment="1">
      <alignment horizontal="center" vertical="center"/>
    </xf>
    <xf numFmtId="0" fontId="66" fillId="21" borderId="8" xfId="1" applyFont="1" applyFill="1" applyBorder="1" applyAlignment="1">
      <alignment horizontal="center" vertical="center"/>
    </xf>
    <xf numFmtId="0" fontId="66" fillId="21" borderId="55" xfId="1" applyFont="1" applyFill="1" applyBorder="1" applyAlignment="1">
      <alignment horizontal="center" vertical="center"/>
    </xf>
    <xf numFmtId="0" fontId="4" fillId="22" borderId="35" xfId="1" applyFont="1" applyFill="1" applyBorder="1" applyAlignment="1" applyProtection="1">
      <alignment horizontal="center" vertical="top"/>
    </xf>
    <xf numFmtId="0" fontId="4" fillId="22" borderId="36" xfId="1" applyFont="1" applyFill="1" applyBorder="1" applyAlignment="1" applyProtection="1">
      <alignment horizontal="center" vertical="top"/>
    </xf>
    <xf numFmtId="0" fontId="4" fillId="0" borderId="27" xfId="1" applyFont="1" applyFill="1" applyBorder="1" applyAlignment="1" applyProtection="1">
      <alignment horizontal="center" vertical="top"/>
    </xf>
    <xf numFmtId="0" fontId="4" fillId="0" borderId="18" xfId="1" applyFont="1" applyFill="1" applyBorder="1" applyAlignment="1" applyProtection="1">
      <alignment horizontal="center" vertical="top"/>
    </xf>
    <xf numFmtId="0" fontId="24" fillId="17" borderId="70" xfId="3" applyFont="1" applyFill="1" applyBorder="1" applyAlignment="1">
      <alignment horizontal="left" vertical="top" wrapText="1"/>
    </xf>
    <xf numFmtId="0" fontId="24" fillId="17" borderId="72" xfId="3" applyFont="1" applyFill="1" applyBorder="1" applyAlignment="1">
      <alignment horizontal="left" vertical="top" wrapText="1"/>
    </xf>
    <xf numFmtId="0" fontId="24" fillId="17" borderId="71" xfId="3" applyFont="1" applyFill="1" applyBorder="1" applyAlignment="1">
      <alignment horizontal="left" vertical="top" wrapText="1"/>
    </xf>
    <xf numFmtId="0" fontId="24" fillId="17" borderId="31" xfId="3" applyFont="1" applyFill="1" applyBorder="1" applyAlignment="1">
      <alignment horizontal="left" vertical="top" wrapText="1"/>
    </xf>
    <xf numFmtId="0" fontId="24" fillId="17" borderId="29" xfId="3" applyFont="1" applyFill="1" applyBorder="1" applyAlignment="1">
      <alignment horizontal="left" vertical="top" wrapText="1"/>
    </xf>
    <xf numFmtId="0" fontId="24" fillId="17" borderId="30" xfId="3" applyFont="1" applyFill="1" applyBorder="1" applyAlignment="1">
      <alignment horizontal="left" vertical="top" wrapText="1"/>
    </xf>
    <xf numFmtId="0" fontId="5" fillId="0" borderId="31" xfId="0" applyFont="1" applyFill="1" applyBorder="1" applyAlignment="1">
      <alignment horizontal="left" vertical="top" wrapText="1"/>
    </xf>
    <xf numFmtId="0" fontId="5" fillId="0" borderId="29"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71" xfId="0" applyFont="1" applyFill="1" applyBorder="1" applyAlignment="1">
      <alignment horizontal="left" vertical="top" wrapText="1"/>
    </xf>
    <xf numFmtId="0" fontId="5" fillId="0" borderId="30" xfId="0" applyFont="1" applyFill="1" applyBorder="1" applyAlignment="1">
      <alignment horizontal="left" vertical="top" wrapText="1"/>
    </xf>
    <xf numFmtId="0" fontId="5" fillId="0" borderId="70" xfId="1" applyFont="1" applyBorder="1" applyAlignment="1">
      <alignment horizontal="left" vertical="top" wrapText="1"/>
    </xf>
    <xf numFmtId="0" fontId="5" fillId="0" borderId="72" xfId="1" applyFont="1" applyBorder="1" applyAlignment="1">
      <alignment horizontal="left" vertical="top" wrapText="1"/>
    </xf>
    <xf numFmtId="0" fontId="5" fillId="0" borderId="71" xfId="1" applyFont="1" applyBorder="1" applyAlignment="1">
      <alignment horizontal="left" vertical="top" wrapText="1"/>
    </xf>
    <xf numFmtId="0" fontId="4" fillId="17" borderId="69" xfId="1" applyFill="1" applyBorder="1" applyAlignment="1" applyProtection="1">
      <alignment horizontal="center" vertical="center"/>
    </xf>
    <xf numFmtId="0" fontId="72" fillId="17" borderId="74" xfId="1" applyFont="1" applyFill="1" applyBorder="1" applyAlignment="1" applyProtection="1">
      <alignment horizontal="center" vertical="center"/>
    </xf>
    <xf numFmtId="0" fontId="12" fillId="21" borderId="79" xfId="1" applyFont="1" applyFill="1" applyBorder="1" applyAlignment="1">
      <alignment horizontal="center" vertical="center"/>
    </xf>
    <xf numFmtId="0" fontId="12" fillId="21" borderId="8" xfId="1" applyFont="1" applyFill="1" applyBorder="1" applyAlignment="1">
      <alignment horizontal="center" vertical="center"/>
    </xf>
    <xf numFmtId="0" fontId="12" fillId="21" borderId="9" xfId="1" applyFont="1" applyFill="1" applyBorder="1" applyAlignment="1">
      <alignment horizontal="center" vertical="center"/>
    </xf>
    <xf numFmtId="0" fontId="5" fillId="0" borderId="70" xfId="0" applyFont="1" applyBorder="1" applyAlignment="1">
      <alignment horizontal="center" vertical="top" wrapText="1"/>
    </xf>
    <xf numFmtId="0" fontId="5" fillId="0" borderId="72" xfId="0" applyFont="1" applyBorder="1" applyAlignment="1">
      <alignment horizontal="center" vertical="top" wrapText="1"/>
    </xf>
    <xf numFmtId="0" fontId="5" fillId="0" borderId="81" xfId="0" applyFont="1" applyBorder="1" applyAlignment="1">
      <alignment horizontal="center" vertical="top" wrapText="1"/>
    </xf>
    <xf numFmtId="0" fontId="4" fillId="17" borderId="70" xfId="1" applyFill="1" applyBorder="1" applyAlignment="1" applyProtection="1">
      <alignment horizontal="left" vertical="center" wrapText="1"/>
    </xf>
    <xf numFmtId="0" fontId="4" fillId="17" borderId="72" xfId="1" applyFill="1" applyBorder="1" applyAlignment="1" applyProtection="1">
      <alignment horizontal="left" vertical="center"/>
    </xf>
    <xf numFmtId="0" fontId="4" fillId="17" borderId="71" xfId="1" applyFill="1" applyBorder="1" applyAlignment="1" applyProtection="1">
      <alignment horizontal="left" vertical="center"/>
    </xf>
    <xf numFmtId="0" fontId="12" fillId="17" borderId="24" xfId="1" applyFont="1" applyFill="1" applyBorder="1" applyAlignment="1" applyProtection="1">
      <alignment horizontal="center"/>
    </xf>
    <xf numFmtId="0" fontId="4" fillId="17" borderId="72" xfId="1" applyFill="1" applyBorder="1" applyAlignment="1" applyProtection="1">
      <alignment horizontal="left" vertical="center" wrapText="1"/>
    </xf>
    <xf numFmtId="0" fontId="4" fillId="17" borderId="71" xfId="1" applyFill="1" applyBorder="1" applyAlignment="1" applyProtection="1">
      <alignment horizontal="left" vertical="center" wrapText="1"/>
    </xf>
    <xf numFmtId="0" fontId="12" fillId="22" borderId="8" xfId="1" applyFont="1" applyFill="1" applyBorder="1" applyAlignment="1" applyProtection="1">
      <alignment horizontal="center"/>
    </xf>
    <xf numFmtId="0" fontId="12" fillId="22" borderId="55" xfId="1" applyFont="1" applyFill="1" applyBorder="1" applyAlignment="1" applyProtection="1">
      <alignment horizontal="center"/>
    </xf>
    <xf numFmtId="0" fontId="12" fillId="0" borderId="72" xfId="1" applyFont="1" applyBorder="1" applyAlignment="1" applyProtection="1">
      <alignment horizontal="center"/>
    </xf>
    <xf numFmtId="0" fontId="12" fillId="0" borderId="71" xfId="1" applyFont="1" applyBorder="1" applyAlignment="1" applyProtection="1">
      <alignment horizontal="center"/>
    </xf>
    <xf numFmtId="0" fontId="12" fillId="24" borderId="29" xfId="1" applyFont="1" applyFill="1" applyBorder="1" applyAlignment="1" applyProtection="1">
      <alignment horizontal="center"/>
    </xf>
    <xf numFmtId="0" fontId="12" fillId="24" borderId="30" xfId="1" applyFont="1" applyFill="1" applyBorder="1" applyAlignment="1" applyProtection="1">
      <alignment horizontal="center"/>
    </xf>
    <xf numFmtId="0" fontId="4" fillId="0" borderId="31" xfId="4" applyFont="1" applyFill="1" applyBorder="1" applyAlignment="1" applyProtection="1">
      <alignment horizontal="center"/>
    </xf>
    <xf numFmtId="0" fontId="4" fillId="0" borderId="30" xfId="4" applyFont="1" applyFill="1" applyBorder="1" applyAlignment="1" applyProtection="1">
      <alignment horizontal="center"/>
    </xf>
    <xf numFmtId="0" fontId="4" fillId="17" borderId="70" xfId="1" applyFill="1" applyBorder="1" applyAlignment="1" applyProtection="1">
      <alignment horizontal="center" vertical="center"/>
    </xf>
    <xf numFmtId="0" fontId="4" fillId="17" borderId="71" xfId="1" applyFill="1" applyBorder="1" applyAlignment="1" applyProtection="1">
      <alignment horizontal="center" vertical="center"/>
    </xf>
    <xf numFmtId="166" fontId="12" fillId="0" borderId="29" xfId="1" applyNumberFormat="1" applyFont="1" applyBorder="1" applyAlignment="1" applyProtection="1">
      <alignment horizontal="center"/>
    </xf>
    <xf numFmtId="166" fontId="12" fillId="0" borderId="30" xfId="1" applyNumberFormat="1" applyFont="1" applyBorder="1" applyAlignment="1" applyProtection="1">
      <alignment horizontal="center"/>
    </xf>
    <xf numFmtId="0" fontId="4" fillId="17" borderId="6" xfId="1" applyFill="1" applyBorder="1" applyAlignment="1" applyProtection="1">
      <alignment horizontal="left"/>
    </xf>
    <xf numFmtId="0" fontId="4" fillId="17" borderId="0" xfId="1" applyFill="1" applyBorder="1" applyAlignment="1" applyProtection="1">
      <alignment horizontal="left"/>
    </xf>
    <xf numFmtId="0" fontId="4" fillId="22" borderId="27" xfId="1" applyFont="1" applyFill="1" applyBorder="1" applyAlignment="1" applyProtection="1">
      <alignment horizontal="center" vertical="top"/>
    </xf>
    <xf numFmtId="0" fontId="4" fillId="22" borderId="18" xfId="1" applyFont="1" applyFill="1" applyBorder="1" applyAlignment="1" applyProtection="1">
      <alignment horizontal="center" vertical="top"/>
    </xf>
    <xf numFmtId="0" fontId="24" fillId="68" borderId="82" xfId="1" applyFont="1" applyFill="1" applyBorder="1" applyAlignment="1" applyProtection="1">
      <alignment horizontal="center"/>
      <protection locked="0"/>
    </xf>
    <xf numFmtId="3" fontId="5" fillId="17" borderId="31" xfId="1" applyNumberFormat="1" applyFont="1" applyFill="1" applyBorder="1" applyAlignment="1" applyProtection="1">
      <alignment horizontal="center"/>
    </xf>
    <xf numFmtId="3" fontId="5" fillId="17" borderId="30" xfId="1" applyNumberFormat="1" applyFont="1" applyFill="1" applyBorder="1" applyAlignment="1" applyProtection="1">
      <alignment horizontal="center"/>
    </xf>
    <xf numFmtId="3" fontId="5" fillId="17" borderId="32" xfId="1" applyNumberFormat="1" applyFont="1" applyFill="1" applyBorder="1" applyAlignment="1" applyProtection="1">
      <alignment horizontal="center"/>
    </xf>
    <xf numFmtId="9" fontId="24" fillId="68" borderId="82" xfId="1" applyNumberFormat="1" applyFont="1" applyFill="1" applyBorder="1" applyAlignment="1" applyProtection="1">
      <alignment horizontal="center" vertical="center"/>
      <protection locked="0"/>
    </xf>
    <xf numFmtId="0" fontId="4" fillId="24" borderId="27" xfId="1" applyFont="1" applyFill="1" applyBorder="1" applyAlignment="1" applyProtection="1">
      <alignment horizontal="center" vertical="top"/>
    </xf>
    <xf numFmtId="0" fontId="4" fillId="24" borderId="18" xfId="1" applyFont="1" applyFill="1" applyBorder="1" applyAlignment="1" applyProtection="1">
      <alignment horizontal="center" vertical="top"/>
    </xf>
    <xf numFmtId="165" fontId="5" fillId="17" borderId="14" xfId="1" applyNumberFormat="1" applyFont="1" applyFill="1" applyBorder="1" applyAlignment="1" applyProtection="1">
      <alignment horizontal="center"/>
    </xf>
    <xf numFmtId="165" fontId="5" fillId="17" borderId="81" xfId="1" applyNumberFormat="1" applyFont="1" applyFill="1" applyBorder="1" applyAlignment="1" applyProtection="1">
      <alignment horizontal="center"/>
    </xf>
    <xf numFmtId="9" fontId="16" fillId="68" borderId="14" xfId="1" applyNumberFormat="1" applyFont="1" applyFill="1" applyBorder="1" applyAlignment="1" applyProtection="1">
      <alignment horizontal="center" vertical="center"/>
      <protection locked="0"/>
    </xf>
    <xf numFmtId="9" fontId="16" fillId="68" borderId="72" xfId="1" applyNumberFormat="1" applyFont="1" applyFill="1" applyBorder="1" applyAlignment="1" applyProtection="1">
      <alignment horizontal="center" vertical="center"/>
      <protection locked="0"/>
    </xf>
    <xf numFmtId="9" fontId="16" fillId="68" borderId="81" xfId="1" applyNumberFormat="1" applyFont="1" applyFill="1" applyBorder="1" applyAlignment="1" applyProtection="1">
      <alignment horizontal="center" vertical="center"/>
      <protection locked="0"/>
    </xf>
    <xf numFmtId="0" fontId="5" fillId="0" borderId="18" xfId="1" applyFont="1" applyBorder="1" applyAlignment="1" applyProtection="1">
      <alignment horizontal="center"/>
    </xf>
    <xf numFmtId="0" fontId="5" fillId="0" borderId="19" xfId="1" applyFont="1" applyBorder="1" applyAlignment="1" applyProtection="1">
      <alignment horizontal="center"/>
    </xf>
    <xf numFmtId="0" fontId="5" fillId="0" borderId="27" xfId="1" applyFont="1" applyBorder="1" applyAlignment="1" applyProtection="1">
      <alignment horizontal="left"/>
    </xf>
    <xf numFmtId="0" fontId="5" fillId="0" borderId="18" xfId="1" applyFont="1" applyBorder="1" applyAlignment="1" applyProtection="1">
      <alignment horizontal="left"/>
    </xf>
    <xf numFmtId="9" fontId="5" fillId="17" borderId="14" xfId="1" applyNumberFormat="1" applyFont="1" applyFill="1" applyBorder="1" applyAlignment="1" applyProtection="1">
      <alignment horizontal="center"/>
    </xf>
    <xf numFmtId="9" fontId="5" fillId="17" borderId="71" xfId="1" applyNumberFormat="1" applyFont="1" applyFill="1" applyBorder="1" applyAlignment="1" applyProtection="1">
      <alignment horizontal="center"/>
    </xf>
    <xf numFmtId="0" fontId="4" fillId="24" borderId="35" xfId="1" applyFont="1" applyFill="1" applyBorder="1" applyAlignment="1" applyProtection="1">
      <alignment horizontal="center" vertical="top"/>
    </xf>
    <xf numFmtId="0" fontId="4" fillId="24" borderId="36" xfId="1" applyFont="1" applyFill="1" applyBorder="1" applyAlignment="1" applyProtection="1">
      <alignment horizontal="center" vertical="top"/>
    </xf>
    <xf numFmtId="0" fontId="11" fillId="19" borderId="7" xfId="1" applyFont="1" applyFill="1" applyBorder="1" applyAlignment="1" applyProtection="1">
      <alignment horizontal="center" vertical="center"/>
    </xf>
    <xf numFmtId="0" fontId="11" fillId="19" borderId="8" xfId="1" applyFont="1" applyFill="1" applyBorder="1" applyAlignment="1" applyProtection="1">
      <alignment horizontal="center" vertical="center"/>
    </xf>
    <xf numFmtId="0" fontId="11" fillId="19" borderId="9" xfId="1" applyFont="1" applyFill="1" applyBorder="1" applyAlignment="1" applyProtection="1">
      <alignment horizontal="center" vertical="center"/>
    </xf>
    <xf numFmtId="0" fontId="12" fillId="17" borderId="12" xfId="1" applyFont="1" applyFill="1" applyBorder="1" applyAlignment="1" applyProtection="1">
      <alignment horizontal="center" wrapText="1"/>
    </xf>
    <xf numFmtId="0" fontId="12" fillId="17" borderId="13" xfId="1" applyFont="1" applyFill="1" applyBorder="1" applyAlignment="1" applyProtection="1">
      <alignment horizontal="center" wrapText="1"/>
    </xf>
    <xf numFmtId="0" fontId="2" fillId="17" borderId="26" xfId="1" applyFont="1" applyFill="1" applyBorder="1" applyAlignment="1" applyProtection="1">
      <alignment horizontal="left" vertical="center" wrapText="1"/>
    </xf>
    <xf numFmtId="0" fontId="2" fillId="17" borderId="72" xfId="1" applyFont="1" applyFill="1" applyBorder="1" applyAlignment="1" applyProtection="1">
      <alignment horizontal="left" vertical="center" wrapText="1"/>
    </xf>
    <xf numFmtId="0" fontId="2" fillId="17" borderId="71" xfId="1" applyFont="1" applyFill="1" applyBorder="1" applyAlignment="1" applyProtection="1">
      <alignment horizontal="left" vertical="center" wrapText="1"/>
    </xf>
    <xf numFmtId="0" fontId="2" fillId="17" borderId="14" xfId="1" applyFont="1" applyFill="1" applyBorder="1" applyAlignment="1" applyProtection="1">
      <alignment horizontal="center" vertical="center" wrapText="1"/>
    </xf>
    <xf numFmtId="0" fontId="2" fillId="17" borderId="72" xfId="1" applyFont="1" applyFill="1" applyBorder="1" applyAlignment="1" applyProtection="1">
      <alignment horizontal="center" vertical="center" wrapText="1"/>
    </xf>
    <xf numFmtId="0" fontId="2" fillId="17" borderId="81" xfId="1" applyFont="1" applyFill="1" applyBorder="1" applyAlignment="1" applyProtection="1">
      <alignment horizontal="center" vertical="center" wrapText="1"/>
    </xf>
    <xf numFmtId="0" fontId="12" fillId="21" borderId="84" xfId="1" applyFont="1" applyFill="1" applyBorder="1" applyAlignment="1" applyProtection="1">
      <alignment horizontal="center" vertical="center" wrapText="1"/>
    </xf>
    <xf numFmtId="0" fontId="12" fillId="21" borderId="17" xfId="1" applyFont="1" applyFill="1" applyBorder="1" applyAlignment="1" applyProtection="1">
      <alignment horizontal="center" vertical="center" wrapText="1"/>
    </xf>
    <xf numFmtId="0" fontId="4" fillId="17" borderId="24" xfId="1" applyFill="1" applyBorder="1" applyAlignment="1" applyProtection="1">
      <alignment horizontal="center"/>
    </xf>
    <xf numFmtId="0" fontId="4" fillId="17" borderId="0" xfId="1" applyFill="1" applyBorder="1" applyAlignment="1" applyProtection="1">
      <alignment horizontal="center"/>
    </xf>
    <xf numFmtId="0" fontId="4" fillId="17" borderId="22" xfId="1" applyFill="1" applyBorder="1" applyAlignment="1" applyProtection="1">
      <alignment horizontal="center"/>
    </xf>
    <xf numFmtId="0" fontId="8" fillId="19" borderId="14" xfId="1" applyFont="1" applyFill="1" applyBorder="1" applyAlignment="1" applyProtection="1">
      <alignment horizontal="center"/>
    </xf>
    <xf numFmtId="0" fontId="8" fillId="19" borderId="71" xfId="1" applyFont="1" applyFill="1" applyBorder="1" applyAlignment="1" applyProtection="1">
      <alignment horizontal="center"/>
    </xf>
    <xf numFmtId="0" fontId="8" fillId="19" borderId="81" xfId="1" applyFont="1" applyFill="1" applyBorder="1" applyAlignment="1" applyProtection="1">
      <alignment horizontal="center"/>
    </xf>
    <xf numFmtId="0" fontId="12" fillId="17" borderId="38" xfId="1" applyFont="1" applyFill="1" applyBorder="1" applyAlignment="1" applyProtection="1">
      <alignment horizontal="center" vertical="center" wrapText="1"/>
    </xf>
    <xf numFmtId="0" fontId="12" fillId="17" borderId="51" xfId="1" applyFont="1" applyFill="1" applyBorder="1" applyAlignment="1" applyProtection="1">
      <alignment horizontal="center" vertical="center" wrapText="1"/>
    </xf>
    <xf numFmtId="0" fontId="12" fillId="17" borderId="78" xfId="1" applyFont="1" applyFill="1" applyBorder="1" applyAlignment="1" applyProtection="1">
      <alignment horizontal="center" vertical="center" wrapText="1"/>
    </xf>
    <xf numFmtId="0" fontId="4" fillId="22" borderId="78" xfId="1" applyFont="1" applyFill="1" applyBorder="1" applyAlignment="1" applyProtection="1">
      <alignment horizontal="center" vertical="center" wrapText="1"/>
    </xf>
    <xf numFmtId="0" fontId="4" fillId="22" borderId="83" xfId="1" applyFont="1" applyFill="1" applyBorder="1" applyAlignment="1" applyProtection="1">
      <alignment horizontal="center" vertical="center" wrapText="1"/>
    </xf>
    <xf numFmtId="0" fontId="24" fillId="27" borderId="36" xfId="1" applyFont="1" applyFill="1" applyBorder="1" applyAlignment="1" applyProtection="1">
      <alignment horizontal="center" vertical="center" wrapText="1"/>
    </xf>
    <xf numFmtId="0" fontId="4" fillId="68" borderId="85" xfId="1" applyFont="1" applyFill="1" applyBorder="1" applyAlignment="1" applyProtection="1">
      <alignment horizontal="center" vertical="center" wrapText="1"/>
    </xf>
    <xf numFmtId="0" fontId="4" fillId="68" borderId="86" xfId="1" applyFont="1" applyFill="1" applyBorder="1" applyAlignment="1" applyProtection="1">
      <alignment horizontal="center" vertical="center" wrapText="1"/>
    </xf>
    <xf numFmtId="0" fontId="9" fillId="65" borderId="71" xfId="1" applyFont="1" applyFill="1" applyBorder="1" applyAlignment="1" applyProtection="1">
      <alignment horizontal="center" vertical="center" wrapText="1"/>
    </xf>
    <xf numFmtId="0" fontId="9" fillId="65" borderId="18" xfId="1" applyFont="1" applyFill="1" applyBorder="1" applyAlignment="1" applyProtection="1">
      <alignment horizontal="center" vertical="center" wrapText="1"/>
    </xf>
    <xf numFmtId="0" fontId="24" fillId="67" borderId="18" xfId="1" applyFont="1" applyFill="1" applyBorder="1" applyAlignment="1" applyProtection="1">
      <alignment horizontal="center" vertical="center" wrapText="1"/>
    </xf>
    <xf numFmtId="0" fontId="4" fillId="66" borderId="18" xfId="1" applyFont="1" applyFill="1" applyBorder="1" applyAlignment="1" applyProtection="1">
      <alignment horizontal="center" wrapText="1"/>
    </xf>
    <xf numFmtId="0" fontId="4" fillId="66" borderId="19" xfId="1" applyFont="1" applyFill="1" applyBorder="1" applyAlignment="1" applyProtection="1">
      <alignment horizontal="center" wrapText="1"/>
    </xf>
    <xf numFmtId="0" fontId="73" fillId="29" borderId="36" xfId="1" applyFont="1" applyFill="1" applyBorder="1" applyAlignment="1" applyProtection="1">
      <alignment horizontal="center" vertical="center" wrapText="1"/>
    </xf>
    <xf numFmtId="0" fontId="24" fillId="24" borderId="36" xfId="1" applyFont="1" applyFill="1" applyBorder="1" applyAlignment="1" applyProtection="1">
      <alignment horizontal="center" vertical="center" wrapText="1"/>
    </xf>
    <xf numFmtId="0" fontId="24" fillId="24" borderId="37" xfId="1" applyFont="1" applyFill="1" applyBorder="1" applyAlignment="1" applyProtection="1">
      <alignment horizontal="center" vertical="center" wrapText="1"/>
    </xf>
    <xf numFmtId="0" fontId="18" fillId="0" borderId="39" xfId="1" applyFont="1" applyFill="1" applyBorder="1" applyAlignment="1" applyProtection="1">
      <alignment horizontal="center" vertical="center" wrapText="1"/>
    </xf>
    <xf numFmtId="0" fontId="18" fillId="0" borderId="40" xfId="1" applyFont="1" applyFill="1" applyBorder="1" applyAlignment="1" applyProtection="1">
      <alignment horizontal="center" vertical="center" wrapText="1"/>
    </xf>
    <xf numFmtId="166" fontId="12" fillId="0" borderId="8" xfId="1" applyNumberFormat="1" applyFont="1" applyBorder="1" applyAlignment="1" applyProtection="1">
      <alignment horizontal="center"/>
    </xf>
    <xf numFmtId="166" fontId="12" fillId="0" borderId="55" xfId="1" applyNumberFormat="1" applyFont="1" applyBorder="1" applyAlignment="1" applyProtection="1">
      <alignment horizontal="center"/>
    </xf>
    <xf numFmtId="0" fontId="7" fillId="18" borderId="3" xfId="1" applyFont="1" applyFill="1" applyBorder="1" applyAlignment="1" applyProtection="1">
      <alignment horizontal="center"/>
    </xf>
    <xf numFmtId="0" fontId="7" fillId="18" borderId="4" xfId="1" applyFont="1" applyFill="1" applyBorder="1" applyAlignment="1" applyProtection="1">
      <alignment horizontal="center"/>
    </xf>
    <xf numFmtId="0" fontId="7" fillId="18" borderId="5" xfId="1" applyFont="1" applyFill="1" applyBorder="1" applyAlignment="1" applyProtection="1">
      <alignment horizontal="center"/>
    </xf>
    <xf numFmtId="0" fontId="12" fillId="17" borderId="70" xfId="1" applyFont="1" applyFill="1" applyBorder="1" applyAlignment="1" applyProtection="1">
      <alignment horizontal="left" vertical="center" wrapText="1"/>
    </xf>
    <xf numFmtId="0" fontId="12" fillId="17" borderId="72" xfId="1" applyFont="1" applyFill="1" applyBorder="1" applyAlignment="1" applyProtection="1">
      <alignment horizontal="left" vertical="center" wrapText="1"/>
    </xf>
    <xf numFmtId="0" fontId="12" fillId="17" borderId="71" xfId="1" applyFont="1" applyFill="1" applyBorder="1" applyAlignment="1" applyProtection="1">
      <alignment horizontal="left" vertical="center" wrapText="1"/>
    </xf>
    <xf numFmtId="0" fontId="12" fillId="17" borderId="70" xfId="1" applyFont="1" applyFill="1" applyBorder="1" applyAlignment="1" applyProtection="1">
      <alignment horizontal="center" vertical="center" wrapText="1"/>
    </xf>
    <xf numFmtId="0" fontId="12" fillId="17" borderId="72" xfId="1" applyFont="1" applyFill="1" applyBorder="1" applyAlignment="1" applyProtection="1">
      <alignment horizontal="center" vertical="center" wrapText="1"/>
    </xf>
    <xf numFmtId="0" fontId="12" fillId="17" borderId="73" xfId="1" applyFont="1" applyFill="1" applyBorder="1" applyAlignment="1" applyProtection="1">
      <alignment horizontal="center" vertical="center" wrapText="1"/>
    </xf>
    <xf numFmtId="0" fontId="2" fillId="21" borderId="26" xfId="1" applyFont="1" applyFill="1" applyBorder="1" applyAlignment="1" applyProtection="1">
      <alignment horizontal="center" vertical="center" wrapText="1"/>
    </xf>
    <xf numFmtId="0" fontId="2" fillId="21" borderId="71" xfId="1" applyFont="1" applyFill="1" applyBorder="1" applyAlignment="1" applyProtection="1">
      <alignment horizontal="center" vertical="center" wrapText="1"/>
    </xf>
    <xf numFmtId="0" fontId="4" fillId="23" borderId="12" xfId="1" applyFont="1" applyFill="1" applyBorder="1" applyAlignment="1" applyProtection="1">
      <alignment horizontal="center"/>
      <protection locked="0"/>
    </xf>
    <xf numFmtId="0" fontId="4" fillId="23" borderId="13" xfId="1" applyFont="1" applyFill="1" applyBorder="1" applyAlignment="1" applyProtection="1">
      <alignment horizontal="center"/>
      <protection locked="0"/>
    </xf>
    <xf numFmtId="0" fontId="4" fillId="17" borderId="26" xfId="1" applyFill="1" applyBorder="1" applyAlignment="1" applyProtection="1">
      <alignment horizontal="left"/>
    </xf>
    <xf numFmtId="0" fontId="4" fillId="17" borderId="72" xfId="1" applyFill="1" applyBorder="1" applyAlignment="1" applyProtection="1">
      <alignment horizontal="left"/>
    </xf>
    <xf numFmtId="0" fontId="4" fillId="17" borderId="71" xfId="1" applyFill="1" applyBorder="1" applyAlignment="1" applyProtection="1">
      <alignment horizontal="left"/>
    </xf>
    <xf numFmtId="9" fontId="5" fillId="17" borderId="70" xfId="1" applyNumberFormat="1" applyFont="1" applyFill="1" applyBorder="1" applyAlignment="1" applyProtection="1">
      <alignment horizontal="center"/>
    </xf>
    <xf numFmtId="165" fontId="5" fillId="17" borderId="70" xfId="1" applyNumberFormat="1" applyFont="1" applyFill="1" applyBorder="1" applyAlignment="1" applyProtection="1">
      <alignment horizontal="center"/>
    </xf>
    <xf numFmtId="165" fontId="5" fillId="17" borderId="73" xfId="1" applyNumberFormat="1" applyFont="1" applyFill="1" applyBorder="1" applyAlignment="1" applyProtection="1">
      <alignment horizontal="center"/>
    </xf>
    <xf numFmtId="0" fontId="4" fillId="24" borderId="26" xfId="1" applyFont="1" applyFill="1" applyBorder="1" applyAlignment="1" applyProtection="1">
      <alignment horizontal="center" vertical="top"/>
    </xf>
    <xf numFmtId="0" fontId="4" fillId="24" borderId="71" xfId="1" applyFont="1" applyFill="1" applyBorder="1" applyAlignment="1" applyProtection="1">
      <alignment horizontal="center" vertical="top"/>
    </xf>
    <xf numFmtId="0" fontId="4" fillId="0" borderId="26" xfId="1" applyFont="1" applyFill="1" applyBorder="1" applyAlignment="1" applyProtection="1">
      <alignment horizontal="center" vertical="top"/>
    </xf>
    <xf numFmtId="0" fontId="4" fillId="0" borderId="71" xfId="1" applyFont="1" applyFill="1" applyBorder="1" applyAlignment="1" applyProtection="1">
      <alignment horizontal="center" vertical="top"/>
    </xf>
    <xf numFmtId="0" fontId="4" fillId="17" borderId="25" xfId="1" applyFill="1" applyBorder="1" applyAlignment="1" applyProtection="1">
      <alignment horizontal="center"/>
    </xf>
    <xf numFmtId="0" fontId="14" fillId="19" borderId="70" xfId="1" applyFont="1" applyFill="1" applyBorder="1" applyAlignment="1" applyProtection="1">
      <alignment horizontal="center"/>
    </xf>
    <xf numFmtId="0" fontId="14" fillId="19" borderId="71" xfId="1" applyFont="1" applyFill="1" applyBorder="1" applyAlignment="1" applyProtection="1">
      <alignment horizontal="center"/>
    </xf>
    <xf numFmtId="0" fontId="14" fillId="19" borderId="73" xfId="1" applyFont="1" applyFill="1" applyBorder="1" applyAlignment="1" applyProtection="1">
      <alignment horizontal="center"/>
    </xf>
    <xf numFmtId="0" fontId="4" fillId="22" borderId="26" xfId="1" applyFont="1" applyFill="1" applyBorder="1" applyAlignment="1" applyProtection="1">
      <alignment horizontal="center" vertical="top"/>
    </xf>
    <xf numFmtId="0" fontId="4" fillId="22" borderId="71" xfId="1" applyFont="1" applyFill="1" applyBorder="1" applyAlignment="1" applyProtection="1">
      <alignment horizontal="center" vertical="top"/>
    </xf>
    <xf numFmtId="1" fontId="4" fillId="23" borderId="0" xfId="1" applyNumberFormat="1" applyFill="1" applyBorder="1" applyAlignment="1" applyProtection="1">
      <alignment horizontal="center"/>
      <protection locked="0"/>
    </xf>
    <xf numFmtId="1" fontId="4" fillId="23" borderId="22" xfId="1" applyNumberFormat="1" applyFill="1" applyBorder="1" applyAlignment="1" applyProtection="1">
      <alignment horizontal="center"/>
      <protection locked="0"/>
    </xf>
    <xf numFmtId="0" fontId="4" fillId="17" borderId="28" xfId="1" applyFill="1" applyBorder="1" applyAlignment="1" applyProtection="1">
      <alignment horizontal="left"/>
    </xf>
    <xf numFmtId="0" fontId="4" fillId="17" borderId="29" xfId="1" applyFill="1" applyBorder="1" applyAlignment="1" applyProtection="1">
      <alignment horizontal="left"/>
    </xf>
    <xf numFmtId="0" fontId="4" fillId="17" borderId="30" xfId="1" applyFill="1" applyBorder="1" applyAlignment="1" applyProtection="1">
      <alignment horizontal="left"/>
    </xf>
    <xf numFmtId="0" fontId="4" fillId="23" borderId="0" xfId="1" applyFill="1" applyBorder="1" applyAlignment="1" applyProtection="1">
      <alignment horizontal="center"/>
      <protection locked="0"/>
    </xf>
    <xf numFmtId="0" fontId="4" fillId="23" borderId="22" xfId="1" applyFill="1" applyBorder="1" applyAlignment="1" applyProtection="1">
      <alignment horizontal="center"/>
      <protection locked="0"/>
    </xf>
    <xf numFmtId="9" fontId="16" fillId="23" borderId="70" xfId="1" applyNumberFormat="1" applyFont="1" applyFill="1" applyBorder="1" applyAlignment="1" applyProtection="1">
      <alignment horizontal="center"/>
      <protection locked="0"/>
    </xf>
    <xf numFmtId="9" fontId="16" fillId="23" borderId="72" xfId="1" applyNumberFormat="1" applyFont="1" applyFill="1" applyBorder="1" applyAlignment="1" applyProtection="1">
      <alignment horizontal="center"/>
      <protection locked="0"/>
    </xf>
    <xf numFmtId="9" fontId="16" fillId="23" borderId="73" xfId="1" applyNumberFormat="1" applyFont="1" applyFill="1" applyBorder="1" applyAlignment="1" applyProtection="1">
      <alignment horizontal="center"/>
      <protection locked="0"/>
    </xf>
    <xf numFmtId="0" fontId="4" fillId="23" borderId="74" xfId="1" applyFill="1" applyBorder="1" applyAlignment="1" applyProtection="1">
      <alignment horizontal="center"/>
      <protection locked="0"/>
    </xf>
    <xf numFmtId="0" fontId="4" fillId="23" borderId="75" xfId="1" applyFill="1" applyBorder="1" applyAlignment="1" applyProtection="1">
      <alignment horizontal="center"/>
      <protection locked="0"/>
    </xf>
    <xf numFmtId="0" fontId="4" fillId="22" borderId="28" xfId="1" applyFont="1" applyFill="1" applyBorder="1" applyAlignment="1" applyProtection="1">
      <alignment horizontal="center" vertical="top"/>
    </xf>
    <xf numFmtId="0" fontId="4" fillId="22" borderId="30" xfId="1" applyFont="1" applyFill="1" applyBorder="1" applyAlignment="1" applyProtection="1">
      <alignment horizontal="center" vertical="top"/>
    </xf>
    <xf numFmtId="0" fontId="4" fillId="24" borderId="28" xfId="1" applyFont="1" applyFill="1" applyBorder="1" applyAlignment="1" applyProtection="1">
      <alignment horizontal="center" vertical="top"/>
    </xf>
    <xf numFmtId="0" fontId="4" fillId="24" borderId="30" xfId="1" applyFont="1" applyFill="1" applyBorder="1" applyAlignment="1" applyProtection="1">
      <alignment horizontal="center" vertical="top"/>
    </xf>
    <xf numFmtId="3" fontId="4" fillId="23" borderId="0" xfId="1" applyNumberFormat="1" applyFill="1" applyBorder="1" applyAlignment="1" applyProtection="1">
      <alignment horizontal="center"/>
      <protection locked="0"/>
    </xf>
    <xf numFmtId="3" fontId="4" fillId="23" borderId="22" xfId="1" applyNumberFormat="1" applyFill="1" applyBorder="1" applyAlignment="1" applyProtection="1">
      <alignment horizontal="center"/>
      <protection locked="0"/>
    </xf>
    <xf numFmtId="0" fontId="14" fillId="19" borderId="72" xfId="1" applyFont="1" applyFill="1" applyBorder="1" applyAlignment="1" applyProtection="1">
      <alignment horizontal="center"/>
    </xf>
    <xf numFmtId="0" fontId="7" fillId="18" borderId="74" xfId="1" applyFont="1" applyFill="1" applyBorder="1" applyAlignment="1" applyProtection="1">
      <alignment horizontal="center"/>
    </xf>
    <xf numFmtId="0" fontId="2" fillId="0" borderId="39" xfId="1" applyFont="1" applyFill="1" applyBorder="1" applyAlignment="1" applyProtection="1">
      <alignment horizontal="center" vertical="center" wrapText="1"/>
    </xf>
    <xf numFmtId="0" fontId="2" fillId="0" borderId="40" xfId="1" applyFont="1" applyFill="1" applyBorder="1" applyAlignment="1" applyProtection="1">
      <alignment horizontal="center" vertical="center" wrapText="1"/>
    </xf>
    <xf numFmtId="0" fontId="2" fillId="22" borderId="26" xfId="1" applyFont="1" applyFill="1" applyBorder="1" applyAlignment="1" applyProtection="1">
      <alignment horizontal="center"/>
    </xf>
    <xf numFmtId="0" fontId="2" fillId="22" borderId="71" xfId="1" applyFont="1" applyFill="1" applyBorder="1" applyAlignment="1" applyProtection="1">
      <alignment horizontal="center"/>
    </xf>
    <xf numFmtId="0" fontId="2" fillId="0" borderId="26" xfId="1" applyFont="1" applyBorder="1" applyAlignment="1" applyProtection="1">
      <alignment horizontal="center"/>
    </xf>
    <xf numFmtId="0" fontId="2" fillId="0" borderId="71" xfId="1" applyFont="1" applyBorder="1" applyAlignment="1" applyProtection="1">
      <alignment horizontal="center"/>
    </xf>
    <xf numFmtId="0" fontId="2" fillId="24" borderId="26" xfId="1" applyFont="1" applyFill="1" applyBorder="1" applyAlignment="1" applyProtection="1">
      <alignment horizontal="center"/>
    </xf>
    <xf numFmtId="0" fontId="2" fillId="24" borderId="71" xfId="1" applyFont="1" applyFill="1" applyBorder="1" applyAlignment="1" applyProtection="1">
      <alignment horizontal="center"/>
    </xf>
    <xf numFmtId="0" fontId="1" fillId="0" borderId="70" xfId="4" applyFont="1" applyFill="1" applyBorder="1" applyAlignment="1" applyProtection="1">
      <alignment horizontal="center"/>
    </xf>
    <xf numFmtId="0" fontId="1" fillId="0" borderId="73" xfId="4" applyFont="1" applyFill="1" applyBorder="1" applyAlignment="1" applyProtection="1">
      <alignment horizontal="center"/>
    </xf>
    <xf numFmtId="0" fontId="1" fillId="0" borderId="26" xfId="4" applyFont="1" applyFill="1" applyBorder="1" applyAlignment="1" applyProtection="1">
      <alignment horizontal="center"/>
    </xf>
    <xf numFmtId="0" fontId="1" fillId="0" borderId="71" xfId="4" applyFont="1" applyFill="1" applyBorder="1" applyAlignment="1" applyProtection="1">
      <alignment horizontal="center"/>
    </xf>
    <xf numFmtId="166" fontId="2" fillId="0" borderId="26" xfId="1" applyNumberFormat="1" applyFont="1" applyBorder="1" applyAlignment="1" applyProtection="1">
      <alignment horizontal="center"/>
    </xf>
    <xf numFmtId="166" fontId="2" fillId="0" borderId="71" xfId="1" applyNumberFormat="1" applyFont="1" applyBorder="1" applyAlignment="1" applyProtection="1">
      <alignment horizontal="center"/>
    </xf>
    <xf numFmtId="165" fontId="1" fillId="0" borderId="70" xfId="1" applyNumberFormat="1" applyFont="1" applyBorder="1" applyAlignment="1" applyProtection="1">
      <alignment horizontal="center"/>
    </xf>
    <xf numFmtId="165" fontId="1" fillId="0" borderId="73" xfId="1" applyNumberFormat="1" applyFont="1" applyBorder="1" applyAlignment="1" applyProtection="1">
      <alignment horizontal="center"/>
    </xf>
    <xf numFmtId="165" fontId="1" fillId="0" borderId="26" xfId="1" applyNumberFormat="1" applyFont="1" applyBorder="1" applyAlignment="1" applyProtection="1">
      <alignment horizontal="center"/>
    </xf>
    <xf numFmtId="165" fontId="1" fillId="0" borderId="71" xfId="1" applyNumberFormat="1" applyFont="1" applyBorder="1" applyAlignment="1" applyProtection="1">
      <alignment horizontal="center"/>
    </xf>
    <xf numFmtId="166" fontId="2" fillId="0" borderId="28" xfId="1" applyNumberFormat="1" applyFont="1" applyBorder="1" applyAlignment="1" applyProtection="1">
      <alignment horizontal="center"/>
    </xf>
    <xf numFmtId="166" fontId="2" fillId="0" borderId="30" xfId="1" applyNumberFormat="1" applyFont="1" applyBorder="1" applyAlignment="1" applyProtection="1">
      <alignment horizontal="center"/>
    </xf>
    <xf numFmtId="165" fontId="1" fillId="0" borderId="31" xfId="1" applyNumberFormat="1" applyFont="1" applyBorder="1" applyAlignment="1" applyProtection="1">
      <alignment horizontal="center"/>
    </xf>
    <xf numFmtId="165" fontId="1" fillId="0" borderId="32" xfId="1" applyNumberFormat="1" applyFont="1" applyBorder="1" applyAlignment="1" applyProtection="1">
      <alignment horizontal="center"/>
    </xf>
    <xf numFmtId="165" fontId="1" fillId="0" borderId="28" xfId="1" applyNumberFormat="1" applyFont="1" applyBorder="1" applyAlignment="1" applyProtection="1">
      <alignment horizontal="center"/>
    </xf>
    <xf numFmtId="165" fontId="1" fillId="0" borderId="30" xfId="1" applyNumberFormat="1" applyFont="1" applyBorder="1" applyAlignment="1" applyProtection="1">
      <alignment horizontal="center"/>
    </xf>
    <xf numFmtId="0" fontId="25" fillId="2" borderId="70" xfId="3" applyBorder="1" applyAlignment="1">
      <alignment horizontal="left" vertical="top"/>
    </xf>
    <xf numFmtId="0" fontId="25" fillId="2" borderId="72" xfId="3" applyBorder="1" applyAlignment="1">
      <alignment horizontal="left" vertical="top"/>
    </xf>
    <xf numFmtId="0" fontId="25" fillId="2" borderId="71" xfId="3" applyBorder="1" applyAlignment="1">
      <alignment horizontal="left" vertical="top"/>
    </xf>
    <xf numFmtId="0" fontId="25" fillId="2" borderId="70" xfId="3" applyBorder="1" applyAlignment="1">
      <alignment horizontal="center"/>
    </xf>
    <xf numFmtId="0" fontId="25" fillId="2" borderId="72" xfId="3" applyBorder="1" applyAlignment="1">
      <alignment horizontal="center"/>
    </xf>
    <xf numFmtId="0" fontId="25" fillId="2" borderId="71" xfId="3" applyBorder="1" applyAlignment="1">
      <alignment horizontal="center"/>
    </xf>
    <xf numFmtId="0" fontId="5" fillId="0" borderId="70" xfId="1" applyFont="1" applyFill="1" applyBorder="1" applyAlignment="1">
      <alignment horizontal="left" vertical="top"/>
    </xf>
    <xf numFmtId="0" fontId="5" fillId="0" borderId="72" xfId="1" applyFont="1" applyFill="1" applyBorder="1" applyAlignment="1">
      <alignment horizontal="left" vertical="top"/>
    </xf>
    <xf numFmtId="0" fontId="5" fillId="0" borderId="71" xfId="1" applyFont="1" applyFill="1" applyBorder="1" applyAlignment="1">
      <alignment horizontal="left" vertical="top"/>
    </xf>
    <xf numFmtId="0" fontId="4" fillId="0" borderId="70" xfId="1" applyBorder="1" applyAlignment="1">
      <alignment horizontal="center"/>
    </xf>
    <xf numFmtId="0" fontId="4" fillId="0" borderId="72" xfId="1" applyBorder="1" applyAlignment="1">
      <alignment horizontal="center"/>
    </xf>
    <xf numFmtId="0" fontId="4" fillId="0" borderId="71" xfId="1" applyBorder="1" applyAlignment="1">
      <alignment horizontal="center"/>
    </xf>
    <xf numFmtId="0" fontId="5" fillId="0" borderId="70" xfId="1" applyFont="1" applyBorder="1" applyAlignment="1">
      <alignment horizontal="left" vertical="top"/>
    </xf>
    <xf numFmtId="0" fontId="5" fillId="0" borderId="72" xfId="1" applyFont="1" applyBorder="1" applyAlignment="1">
      <alignment horizontal="left" vertical="top"/>
    </xf>
    <xf numFmtId="0" fontId="5" fillId="0" borderId="71" xfId="1" applyFont="1" applyBorder="1" applyAlignment="1">
      <alignment horizontal="left" vertical="top"/>
    </xf>
    <xf numFmtId="0" fontId="31" fillId="21" borderId="70" xfId="1" applyFont="1" applyFill="1" applyBorder="1" applyAlignment="1">
      <alignment horizontal="center" vertical="center"/>
    </xf>
    <xf numFmtId="0" fontId="31" fillId="21" borderId="72" xfId="1" applyFont="1" applyFill="1" applyBorder="1" applyAlignment="1">
      <alignment horizontal="center" vertical="center"/>
    </xf>
    <xf numFmtId="0" fontId="31" fillId="21" borderId="71" xfId="1" applyFont="1" applyFill="1" applyBorder="1" applyAlignment="1">
      <alignment horizontal="center" vertical="center"/>
    </xf>
    <xf numFmtId="0" fontId="4" fillId="21" borderId="70" xfId="1" applyFill="1" applyBorder="1" applyAlignment="1">
      <alignment horizontal="center"/>
    </xf>
    <xf numFmtId="0" fontId="4" fillId="21" borderId="72" xfId="1" applyFill="1" applyBorder="1" applyAlignment="1">
      <alignment horizontal="center"/>
    </xf>
    <xf numFmtId="0" fontId="4" fillId="21" borderId="71" xfId="1" applyFill="1" applyBorder="1" applyAlignment="1">
      <alignment horizontal="center"/>
    </xf>
    <xf numFmtId="0" fontId="25" fillId="2" borderId="70" xfId="3" applyBorder="1" applyAlignment="1">
      <alignment horizontal="left" vertical="top" wrapText="1"/>
    </xf>
    <xf numFmtId="0" fontId="25" fillId="2" borderId="72" xfId="3" applyBorder="1" applyAlignment="1">
      <alignment horizontal="left" vertical="top" wrapText="1"/>
    </xf>
    <xf numFmtId="0" fontId="25" fillId="2" borderId="71" xfId="3" applyBorder="1" applyAlignment="1">
      <alignment horizontal="left" vertical="top" wrapText="1"/>
    </xf>
    <xf numFmtId="0" fontId="5" fillId="20" borderId="12" xfId="1" applyFont="1" applyFill="1" applyBorder="1" applyAlignment="1" applyProtection="1">
      <alignment horizontal="center"/>
    </xf>
    <xf numFmtId="0" fontId="5" fillId="0" borderId="12" xfId="1" applyFont="1" applyBorder="1" applyAlignment="1" applyProtection="1">
      <alignment horizontal="center"/>
    </xf>
    <xf numFmtId="9" fontId="5" fillId="0" borderId="0" xfId="2" applyFont="1" applyAlignment="1" applyProtection="1">
      <alignment horizontal="center"/>
    </xf>
    <xf numFmtId="9" fontId="5" fillId="20" borderId="0" xfId="2" applyFont="1" applyFill="1" applyAlignment="1" applyProtection="1">
      <alignment horizontal="center"/>
    </xf>
    <xf numFmtId="0" fontId="12" fillId="21" borderId="50" xfId="1" applyFont="1" applyFill="1" applyBorder="1" applyAlignment="1">
      <alignment horizontal="center"/>
    </xf>
    <xf numFmtId="0" fontId="12" fillId="21" borderId="56" xfId="1" applyFont="1" applyFill="1" applyBorder="1" applyAlignment="1">
      <alignment horizontal="center"/>
    </xf>
    <xf numFmtId="0" fontId="71" fillId="0" borderId="70" xfId="36895" applyFont="1" applyBorder="1" applyAlignment="1">
      <alignment horizontal="left" vertical="top" wrapText="1"/>
    </xf>
    <xf numFmtId="0" fontId="71" fillId="0" borderId="72" xfId="36895" applyFont="1" applyBorder="1" applyAlignment="1">
      <alignment horizontal="left" vertical="top" wrapText="1"/>
    </xf>
    <xf numFmtId="0" fontId="71" fillId="0" borderId="71" xfId="36895" applyFont="1" applyBorder="1" applyAlignment="1">
      <alignment horizontal="left" vertical="top" wrapText="1"/>
    </xf>
    <xf numFmtId="0" fontId="71" fillId="0" borderId="70" xfId="36895" applyFont="1" applyBorder="1" applyAlignment="1">
      <alignment horizontal="center" vertical="top" wrapText="1"/>
    </xf>
    <xf numFmtId="0" fontId="71" fillId="0" borderId="72" xfId="36895" applyFont="1" applyBorder="1" applyAlignment="1">
      <alignment horizontal="center" vertical="top" wrapText="1"/>
    </xf>
    <xf numFmtId="0" fontId="71" fillId="0" borderId="81" xfId="36895" applyFont="1" applyBorder="1" applyAlignment="1">
      <alignment horizontal="center" vertical="top" wrapText="1"/>
    </xf>
    <xf numFmtId="0" fontId="71" fillId="0" borderId="70" xfId="36895" applyFont="1" applyBorder="1" applyAlignment="1">
      <alignment horizontal="left" vertical="top"/>
    </xf>
    <xf numFmtId="0" fontId="71" fillId="0" borderId="72" xfId="36895" applyFont="1" applyBorder="1" applyAlignment="1">
      <alignment horizontal="left" vertical="top"/>
    </xf>
    <xf numFmtId="0" fontId="71" fillId="0" borderId="71" xfId="36895" applyFont="1" applyBorder="1" applyAlignment="1">
      <alignment horizontal="left" vertical="top"/>
    </xf>
    <xf numFmtId="0" fontId="71" fillId="0" borderId="81" xfId="36895" applyFont="1" applyBorder="1" applyAlignment="1">
      <alignment horizontal="left" vertical="top" wrapText="1"/>
    </xf>
    <xf numFmtId="0" fontId="71" fillId="0" borderId="70" xfId="36895" applyFont="1" applyFill="1" applyBorder="1" applyAlignment="1">
      <alignment horizontal="left" vertical="top" wrapText="1"/>
    </xf>
    <xf numFmtId="0" fontId="71" fillId="0" borderId="72" xfId="36895" applyFont="1" applyFill="1" applyBorder="1" applyAlignment="1">
      <alignment horizontal="left" vertical="top" wrapText="1"/>
    </xf>
    <xf numFmtId="0" fontId="71" fillId="0" borderId="71" xfId="36895" applyFont="1" applyFill="1" applyBorder="1" applyAlignment="1">
      <alignment horizontal="left" vertical="top" wrapText="1"/>
    </xf>
    <xf numFmtId="0" fontId="71" fillId="0" borderId="81" xfId="36895" applyFont="1" applyFill="1" applyBorder="1" applyAlignment="1">
      <alignment horizontal="left" vertical="top" wrapText="1"/>
    </xf>
    <xf numFmtId="0" fontId="71" fillId="0" borderId="70" xfId="1" applyFont="1" applyBorder="1" applyAlignment="1">
      <alignment horizontal="left" vertical="top" wrapText="1"/>
    </xf>
    <xf numFmtId="0" fontId="71" fillId="0" borderId="72" xfId="1" applyFont="1" applyBorder="1" applyAlignment="1">
      <alignment horizontal="left" vertical="top" wrapText="1"/>
    </xf>
    <xf numFmtId="0" fontId="71" fillId="0" borderId="71" xfId="1" applyFont="1" applyBorder="1" applyAlignment="1">
      <alignment horizontal="left" vertical="top" wrapText="1"/>
    </xf>
    <xf numFmtId="0" fontId="71" fillId="0" borderId="31" xfId="36895" applyFont="1" applyFill="1" applyBorder="1" applyAlignment="1">
      <alignment horizontal="left" vertical="top" wrapText="1"/>
    </xf>
    <xf numFmtId="0" fontId="71" fillId="0" borderId="29" xfId="36895" applyFont="1" applyFill="1" applyBorder="1" applyAlignment="1">
      <alignment horizontal="left" vertical="top" wrapText="1"/>
    </xf>
    <xf numFmtId="0" fontId="71" fillId="0" borderId="30" xfId="36895" applyFont="1" applyFill="1" applyBorder="1" applyAlignment="1">
      <alignment horizontal="left" vertical="top" wrapText="1"/>
    </xf>
    <xf numFmtId="0" fontId="80" fillId="17" borderId="31" xfId="3" applyFont="1" applyFill="1" applyBorder="1" applyAlignment="1">
      <alignment horizontal="left" vertical="top" wrapText="1"/>
    </xf>
    <xf numFmtId="0" fontId="80" fillId="17" borderId="29" xfId="3" applyFont="1" applyFill="1" applyBorder="1" applyAlignment="1">
      <alignment horizontal="left" vertical="top" wrapText="1"/>
    </xf>
    <xf numFmtId="0" fontId="80" fillId="17" borderId="30" xfId="3" applyFont="1" applyFill="1" applyBorder="1" applyAlignment="1">
      <alignment horizontal="left" vertical="top" wrapText="1"/>
    </xf>
    <xf numFmtId="0" fontId="71" fillId="0" borderId="32" xfId="36895" applyFont="1" applyFill="1" applyBorder="1" applyAlignment="1">
      <alignment horizontal="left" vertical="top" wrapText="1"/>
    </xf>
    <xf numFmtId="0" fontId="72" fillId="17" borderId="74" xfId="0" applyFont="1" applyFill="1" applyBorder="1" applyAlignment="1">
      <alignment horizontal="center" vertical="center"/>
    </xf>
    <xf numFmtId="0" fontId="80" fillId="17" borderId="70" xfId="3" applyFont="1" applyFill="1" applyBorder="1" applyAlignment="1">
      <alignment horizontal="left" vertical="top" wrapText="1"/>
    </xf>
    <xf numFmtId="0" fontId="80" fillId="17" borderId="72" xfId="3" applyFont="1" applyFill="1" applyBorder="1" applyAlignment="1">
      <alignment horizontal="left" vertical="top" wrapText="1"/>
    </xf>
    <xf numFmtId="0" fontId="80" fillId="17" borderId="71" xfId="3" applyFont="1" applyFill="1" applyBorder="1" applyAlignment="1">
      <alignment horizontal="left" vertical="top" wrapText="1"/>
    </xf>
    <xf numFmtId="49" fontId="0" fillId="17" borderId="0" xfId="0" applyNumberFormat="1" applyFill="1" applyAlignment="1">
      <alignment horizontal="left"/>
    </xf>
  </cellXfs>
  <cellStyles count="36897">
    <cellStyle name=" Task]_x000d__x000a_TaskName=Scan At_x000d__x000a_TaskID=3_x000d__x000a_WorkstationName=SmarTone_x000d__x000a_LastExecuted=0_x000d__x000a_LastSt" xfId="6"/>
    <cellStyle name=" Task]_x000d__x000a_TaskName=Scan At_x000d__x000a_TaskID=3_x000d__x000a_WorkstationName=SmarTone_x000d__x000a_LastExecuted=0_x000d__x000a_LastSt 2" xfId="7"/>
    <cellStyle name=" Task]_x000d__x000a_TaskName=Scan At_x000d__x000a_TaskID=3_x000d__x000a_WorkstationName=SmarTone_x000d__x000a_LastExecuted=0_x000d__x000a_LastSt 3" xfId="8"/>
    <cellStyle name="20 % - Accent1 2" xfId="9"/>
    <cellStyle name="20 % - Accent2 2" xfId="10"/>
    <cellStyle name="20 % - Accent3 2" xfId="11"/>
    <cellStyle name="20 % - Accent4 2" xfId="12"/>
    <cellStyle name="20 % - Accent5 2" xfId="13"/>
    <cellStyle name="20 % - Accent6 2" xfId="14"/>
    <cellStyle name="20% - Accent1 2" xfId="15"/>
    <cellStyle name="20% - Accent1 2 2" xfId="16"/>
    <cellStyle name="20% - Accent1 3" xfId="17"/>
    <cellStyle name="20% - Accent1 4" xfId="18"/>
    <cellStyle name="20% - Accent1 5" xfId="19"/>
    <cellStyle name="20% - Accent2 2" xfId="20"/>
    <cellStyle name="20% - Accent2 2 2" xfId="21"/>
    <cellStyle name="20% - Accent2 3" xfId="22"/>
    <cellStyle name="20% - Accent2 4" xfId="23"/>
    <cellStyle name="20% - Accent2 5" xfId="24"/>
    <cellStyle name="20% - Accent3 2" xfId="25"/>
    <cellStyle name="20% - Accent3 2 2" xfId="26"/>
    <cellStyle name="20% - Accent3 3" xfId="27"/>
    <cellStyle name="20% - Accent3 4" xfId="28"/>
    <cellStyle name="20% - Accent3 5" xfId="29"/>
    <cellStyle name="20% - Accent4 2" xfId="30"/>
    <cellStyle name="20% - Accent4 2 2" xfId="31"/>
    <cellStyle name="20% - Accent4 3" xfId="32"/>
    <cellStyle name="20% - Accent4 4" xfId="33"/>
    <cellStyle name="20% - Accent4 5" xfId="34"/>
    <cellStyle name="20% - Accent5 2" xfId="35"/>
    <cellStyle name="20% - Accent5 2 2" xfId="36"/>
    <cellStyle name="20% - Accent5 3" xfId="37"/>
    <cellStyle name="20% - Accent5 4" xfId="38"/>
    <cellStyle name="20% - Accent5 5" xfId="39"/>
    <cellStyle name="20% - Accent6 2" xfId="40"/>
    <cellStyle name="20% - Accent6 2 2" xfId="41"/>
    <cellStyle name="20% - Accent6 3" xfId="42"/>
    <cellStyle name="20% - Accent6 4" xfId="43"/>
    <cellStyle name="20% - Accent6 5" xfId="44"/>
    <cellStyle name="40 % - Accent1 2" xfId="45"/>
    <cellStyle name="40 % - Accent2 2" xfId="46"/>
    <cellStyle name="40 % - Accent3 2" xfId="47"/>
    <cellStyle name="40 % - Accent4 2" xfId="48"/>
    <cellStyle name="40 % - Accent5 2" xfId="49"/>
    <cellStyle name="40 % - Accent6 2" xfId="50"/>
    <cellStyle name="40% - Accent1 2" xfId="51"/>
    <cellStyle name="40% - Accent1 2 2" xfId="52"/>
    <cellStyle name="40% - Accent1 3" xfId="53"/>
    <cellStyle name="40% - Accent1 4" xfId="54"/>
    <cellStyle name="40% - Accent1 5" xfId="55"/>
    <cellStyle name="40% - Accent2 2" xfId="56"/>
    <cellStyle name="40% - Accent2 2 2" xfId="57"/>
    <cellStyle name="40% - Accent2 3" xfId="58"/>
    <cellStyle name="40% - Accent2 4" xfId="59"/>
    <cellStyle name="40% - Accent2 5" xfId="60"/>
    <cellStyle name="40% - Accent3 2" xfId="61"/>
    <cellStyle name="40% - Accent3 2 2" xfId="62"/>
    <cellStyle name="40% - Accent3 3" xfId="63"/>
    <cellStyle name="40% - Accent3 4" xfId="64"/>
    <cellStyle name="40% - Accent3 5" xfId="65"/>
    <cellStyle name="40% - Accent4 2" xfId="66"/>
    <cellStyle name="40% - Accent4 2 2" xfId="67"/>
    <cellStyle name="40% - Accent4 3" xfId="68"/>
    <cellStyle name="40% - Accent4 4" xfId="69"/>
    <cellStyle name="40% - Accent4 5" xfId="70"/>
    <cellStyle name="40% - Accent5 2" xfId="71"/>
    <cellStyle name="40% - Accent5 2 2" xfId="72"/>
    <cellStyle name="40% - Accent5 3" xfId="73"/>
    <cellStyle name="40% - Accent5 4" xfId="74"/>
    <cellStyle name="40% - Accent5 5" xfId="75"/>
    <cellStyle name="40% - Accent6 2" xfId="76"/>
    <cellStyle name="40% - Accent6 2 2" xfId="77"/>
    <cellStyle name="40% - Accent6 3" xfId="78"/>
    <cellStyle name="40% - Accent6 4" xfId="79"/>
    <cellStyle name="40% - Accent6 5" xfId="80"/>
    <cellStyle name="60 % - Accent1 2" xfId="81"/>
    <cellStyle name="60 % - Accent2 2" xfId="82"/>
    <cellStyle name="60 % - Accent3 2" xfId="83"/>
    <cellStyle name="60 % - Accent4 2" xfId="84"/>
    <cellStyle name="60 % - Accent5 2" xfId="85"/>
    <cellStyle name="60 % - Accent6 2" xfId="86"/>
    <cellStyle name="60% - Accent1 2" xfId="87"/>
    <cellStyle name="60% - Accent1 2 2" xfId="88"/>
    <cellStyle name="60% - Accent1 3" xfId="89"/>
    <cellStyle name="60% - Accent1 4" xfId="90"/>
    <cellStyle name="60% - Accent1 5" xfId="91"/>
    <cellStyle name="60% - Accent2 2" xfId="92"/>
    <cellStyle name="60% - Accent2 2 2" xfId="93"/>
    <cellStyle name="60% - Accent2 3" xfId="94"/>
    <cellStyle name="60% - Accent2 4" xfId="95"/>
    <cellStyle name="60% - Accent2 5" xfId="96"/>
    <cellStyle name="60% - Accent3 2" xfId="97"/>
    <cellStyle name="60% - Accent3 2 2" xfId="98"/>
    <cellStyle name="60% - Accent3 3" xfId="99"/>
    <cellStyle name="60% - Accent3 4" xfId="100"/>
    <cellStyle name="60% - Accent3 5" xfId="101"/>
    <cellStyle name="60% - Accent4 2" xfId="102"/>
    <cellStyle name="60% - Accent4 2 2" xfId="103"/>
    <cellStyle name="60% - Accent4 3" xfId="104"/>
    <cellStyle name="60% - Accent4 4" xfId="105"/>
    <cellStyle name="60% - Accent4 5" xfId="106"/>
    <cellStyle name="60% - Accent5 2" xfId="107"/>
    <cellStyle name="60% - Accent5 2 2" xfId="108"/>
    <cellStyle name="60% - Accent5 3" xfId="109"/>
    <cellStyle name="60% - Accent5 4" xfId="110"/>
    <cellStyle name="60% - Accent5 5" xfId="111"/>
    <cellStyle name="60% - Accent6 2" xfId="112"/>
    <cellStyle name="60% - Accent6 2 2" xfId="113"/>
    <cellStyle name="60% - Accent6 3" xfId="114"/>
    <cellStyle name="60% - Accent6 4" xfId="115"/>
    <cellStyle name="60% - Accent6 5" xfId="116"/>
    <cellStyle name="Accent1 2" xfId="117"/>
    <cellStyle name="Accent1 2 2" xfId="118"/>
    <cellStyle name="Accent1 2 3" xfId="119"/>
    <cellStyle name="Accent1 2 4" xfId="120"/>
    <cellStyle name="Accent1 2 5" xfId="121"/>
    <cellStyle name="Accent1 3" xfId="122"/>
    <cellStyle name="Accent1 3 2" xfId="123"/>
    <cellStyle name="Accent1 4" xfId="124"/>
    <cellStyle name="Accent1 4 2" xfId="125"/>
    <cellStyle name="Accent1 5" xfId="126"/>
    <cellStyle name="Accent1 6" xfId="127"/>
    <cellStyle name="Accent1 7" xfId="128"/>
    <cellStyle name="Accent2 2" xfId="129"/>
    <cellStyle name="Accent2 2 2" xfId="130"/>
    <cellStyle name="Accent2 2 3" xfId="131"/>
    <cellStyle name="Accent2 2 4" xfId="132"/>
    <cellStyle name="Accent2 2 5" xfId="133"/>
    <cellStyle name="Accent2 3" xfId="134"/>
    <cellStyle name="Accent2 3 2" xfId="135"/>
    <cellStyle name="Accent2 4" xfId="136"/>
    <cellStyle name="Accent2 4 2" xfId="137"/>
    <cellStyle name="Accent2 5" xfId="138"/>
    <cellStyle name="Accent2 6" xfId="139"/>
    <cellStyle name="Accent2 7" xfId="140"/>
    <cellStyle name="Accent3 2" xfId="141"/>
    <cellStyle name="Accent3 2 2" xfId="142"/>
    <cellStyle name="Accent3 2 3" xfId="143"/>
    <cellStyle name="Accent3 2 4" xfId="144"/>
    <cellStyle name="Accent3 2 5" xfId="145"/>
    <cellStyle name="Accent3 3" xfId="146"/>
    <cellStyle name="Accent3 3 2" xfId="147"/>
    <cellStyle name="Accent3 4" xfId="148"/>
    <cellStyle name="Accent3 4 2" xfId="149"/>
    <cellStyle name="Accent3 5" xfId="150"/>
    <cellStyle name="Accent3 6" xfId="151"/>
    <cellStyle name="Accent3 7" xfId="152"/>
    <cellStyle name="Accent4 2" xfId="153"/>
    <cellStyle name="Accent4 2 2" xfId="154"/>
    <cellStyle name="Accent4 2 3" xfId="155"/>
    <cellStyle name="Accent4 2 4" xfId="156"/>
    <cellStyle name="Accent4 2 5" xfId="157"/>
    <cellStyle name="Accent4 3" xfId="158"/>
    <cellStyle name="Accent4 3 2" xfId="159"/>
    <cellStyle name="Accent4 4" xfId="160"/>
    <cellStyle name="Accent4 4 2" xfId="161"/>
    <cellStyle name="Accent4 5" xfId="162"/>
    <cellStyle name="Accent4 6" xfId="163"/>
    <cellStyle name="Accent4 7" xfId="164"/>
    <cellStyle name="Accent5 2" xfId="165"/>
    <cellStyle name="Accent5 2 2" xfId="166"/>
    <cellStyle name="Accent5 2 3" xfId="167"/>
    <cellStyle name="Accent5 2 4" xfId="168"/>
    <cellStyle name="Accent5 2 5" xfId="169"/>
    <cellStyle name="Accent5 3" xfId="170"/>
    <cellStyle name="Accent5 3 2" xfId="171"/>
    <cellStyle name="Accent5 4" xfId="172"/>
    <cellStyle name="Accent5 4 2" xfId="173"/>
    <cellStyle name="Accent5 5" xfId="174"/>
    <cellStyle name="Accent5 6" xfId="175"/>
    <cellStyle name="Accent5 7" xfId="176"/>
    <cellStyle name="Accent6 2" xfId="177"/>
    <cellStyle name="Accent6 2 2" xfId="178"/>
    <cellStyle name="Accent6 2 3" xfId="179"/>
    <cellStyle name="Accent6 2 4" xfId="180"/>
    <cellStyle name="Accent6 2 5" xfId="181"/>
    <cellStyle name="Accent6 3" xfId="182"/>
    <cellStyle name="Accent6 3 2" xfId="183"/>
    <cellStyle name="Accent6 4" xfId="184"/>
    <cellStyle name="Accent6 4 2" xfId="185"/>
    <cellStyle name="Accent6 5" xfId="186"/>
    <cellStyle name="Accent6 6" xfId="187"/>
    <cellStyle name="Accent6 7" xfId="188"/>
    <cellStyle name="Avertissement 2" xfId="189"/>
    <cellStyle name="Bad 2" xfId="190"/>
    <cellStyle name="Bad 2 2" xfId="191"/>
    <cellStyle name="Bad 3" xfId="192"/>
    <cellStyle name="Bad 4" xfId="193"/>
    <cellStyle name="Bad 5" xfId="194"/>
    <cellStyle name="Calcul 2" xfId="195"/>
    <cellStyle name="Calculation 2" xfId="196"/>
    <cellStyle name="Calculation 2 2" xfId="197"/>
    <cellStyle name="Calculation 2 3" xfId="198"/>
    <cellStyle name="Calculation 3" xfId="199"/>
    <cellStyle name="Calculation 3 2" xfId="200"/>
    <cellStyle name="Calculation 4" xfId="201"/>
    <cellStyle name="Calculation 5" xfId="202"/>
    <cellStyle name="Cellule liée 2" xfId="203"/>
    <cellStyle name="Check Cell 2" xfId="204"/>
    <cellStyle name="Check Cell 2 2" xfId="205"/>
    <cellStyle name="Check Cell 3" xfId="206"/>
    <cellStyle name="Check Cell 4" xfId="207"/>
    <cellStyle name="Check Cell 5" xfId="208"/>
    <cellStyle name="Comma 2" xfId="209"/>
    <cellStyle name="Comma 2 2" xfId="210"/>
    <cellStyle name="Comma 3" xfId="211"/>
    <cellStyle name="Comma 4" xfId="5"/>
    <cellStyle name="Commentaire 2" xfId="212"/>
    <cellStyle name="Currency 2" xfId="213"/>
    <cellStyle name="Currency 2 10" xfId="214"/>
    <cellStyle name="Currency 2 10 10" xfId="215"/>
    <cellStyle name="Currency 2 10 11" xfId="216"/>
    <cellStyle name="Currency 2 10 12" xfId="217"/>
    <cellStyle name="Currency 2 10 13" xfId="218"/>
    <cellStyle name="Currency 2 10 14" xfId="219"/>
    <cellStyle name="Currency 2 10 15" xfId="220"/>
    <cellStyle name="Currency 2 10 2" xfId="221"/>
    <cellStyle name="Currency 2 10 3" xfId="222"/>
    <cellStyle name="Currency 2 10 4" xfId="223"/>
    <cellStyle name="Currency 2 10 5" xfId="224"/>
    <cellStyle name="Currency 2 10 6" xfId="225"/>
    <cellStyle name="Currency 2 10 7" xfId="226"/>
    <cellStyle name="Currency 2 10 8" xfId="227"/>
    <cellStyle name="Currency 2 10 9" xfId="228"/>
    <cellStyle name="Currency 2 11" xfId="229"/>
    <cellStyle name="Currency 2 11 10" xfId="230"/>
    <cellStyle name="Currency 2 11 11" xfId="231"/>
    <cellStyle name="Currency 2 11 12" xfId="232"/>
    <cellStyle name="Currency 2 11 13" xfId="233"/>
    <cellStyle name="Currency 2 11 14" xfId="234"/>
    <cellStyle name="Currency 2 11 15" xfId="235"/>
    <cellStyle name="Currency 2 11 2" xfId="236"/>
    <cellStyle name="Currency 2 11 3" xfId="237"/>
    <cellStyle name="Currency 2 11 4" xfId="238"/>
    <cellStyle name="Currency 2 11 5" xfId="239"/>
    <cellStyle name="Currency 2 11 6" xfId="240"/>
    <cellStyle name="Currency 2 11 7" xfId="241"/>
    <cellStyle name="Currency 2 11 8" xfId="242"/>
    <cellStyle name="Currency 2 11 9" xfId="243"/>
    <cellStyle name="Currency 2 12" xfId="244"/>
    <cellStyle name="Currency 2 12 10" xfId="245"/>
    <cellStyle name="Currency 2 12 11" xfId="246"/>
    <cellStyle name="Currency 2 12 12" xfId="247"/>
    <cellStyle name="Currency 2 12 13" xfId="248"/>
    <cellStyle name="Currency 2 12 14" xfId="249"/>
    <cellStyle name="Currency 2 12 15" xfId="250"/>
    <cellStyle name="Currency 2 12 2" xfId="251"/>
    <cellStyle name="Currency 2 12 3" xfId="252"/>
    <cellStyle name="Currency 2 12 4" xfId="253"/>
    <cellStyle name="Currency 2 12 5" xfId="254"/>
    <cellStyle name="Currency 2 12 6" xfId="255"/>
    <cellStyle name="Currency 2 12 7" xfId="256"/>
    <cellStyle name="Currency 2 12 8" xfId="257"/>
    <cellStyle name="Currency 2 12 9" xfId="258"/>
    <cellStyle name="Currency 2 13" xfId="259"/>
    <cellStyle name="Currency 2 13 10" xfId="260"/>
    <cellStyle name="Currency 2 13 11" xfId="261"/>
    <cellStyle name="Currency 2 13 12" xfId="262"/>
    <cellStyle name="Currency 2 13 13" xfId="263"/>
    <cellStyle name="Currency 2 13 14" xfId="264"/>
    <cellStyle name="Currency 2 13 15" xfId="265"/>
    <cellStyle name="Currency 2 13 2" xfId="266"/>
    <cellStyle name="Currency 2 13 3" xfId="267"/>
    <cellStyle name="Currency 2 13 4" xfId="268"/>
    <cellStyle name="Currency 2 13 5" xfId="269"/>
    <cellStyle name="Currency 2 13 6" xfId="270"/>
    <cellStyle name="Currency 2 13 7" xfId="271"/>
    <cellStyle name="Currency 2 13 8" xfId="272"/>
    <cellStyle name="Currency 2 13 9" xfId="273"/>
    <cellStyle name="Currency 2 14" xfId="274"/>
    <cellStyle name="Currency 2 14 10" xfId="275"/>
    <cellStyle name="Currency 2 14 11" xfId="276"/>
    <cellStyle name="Currency 2 14 12" xfId="277"/>
    <cellStyle name="Currency 2 14 13" xfId="278"/>
    <cellStyle name="Currency 2 14 14" xfId="279"/>
    <cellStyle name="Currency 2 14 15" xfId="280"/>
    <cellStyle name="Currency 2 14 2" xfId="281"/>
    <cellStyle name="Currency 2 14 3" xfId="282"/>
    <cellStyle name="Currency 2 14 4" xfId="283"/>
    <cellStyle name="Currency 2 14 5" xfId="284"/>
    <cellStyle name="Currency 2 14 6" xfId="285"/>
    <cellStyle name="Currency 2 14 7" xfId="286"/>
    <cellStyle name="Currency 2 14 8" xfId="287"/>
    <cellStyle name="Currency 2 14 9" xfId="288"/>
    <cellStyle name="Currency 2 15" xfId="289"/>
    <cellStyle name="Currency 2 15 10" xfId="290"/>
    <cellStyle name="Currency 2 15 11" xfId="291"/>
    <cellStyle name="Currency 2 15 12" xfId="292"/>
    <cellStyle name="Currency 2 15 13" xfId="293"/>
    <cellStyle name="Currency 2 15 14" xfId="294"/>
    <cellStyle name="Currency 2 15 15" xfId="295"/>
    <cellStyle name="Currency 2 15 2" xfId="296"/>
    <cellStyle name="Currency 2 15 3" xfId="297"/>
    <cellStyle name="Currency 2 15 4" xfId="298"/>
    <cellStyle name="Currency 2 15 5" xfId="299"/>
    <cellStyle name="Currency 2 15 6" xfId="300"/>
    <cellStyle name="Currency 2 15 7" xfId="301"/>
    <cellStyle name="Currency 2 15 8" xfId="302"/>
    <cellStyle name="Currency 2 15 9" xfId="303"/>
    <cellStyle name="Currency 2 16" xfId="304"/>
    <cellStyle name="Currency 2 16 10" xfId="305"/>
    <cellStyle name="Currency 2 16 11" xfId="306"/>
    <cellStyle name="Currency 2 16 12" xfId="307"/>
    <cellStyle name="Currency 2 16 13" xfId="308"/>
    <cellStyle name="Currency 2 16 14" xfId="309"/>
    <cellStyle name="Currency 2 16 15" xfId="310"/>
    <cellStyle name="Currency 2 16 2" xfId="311"/>
    <cellStyle name="Currency 2 16 3" xfId="312"/>
    <cellStyle name="Currency 2 16 4" xfId="313"/>
    <cellStyle name="Currency 2 16 5" xfId="314"/>
    <cellStyle name="Currency 2 16 6" xfId="315"/>
    <cellStyle name="Currency 2 16 7" xfId="316"/>
    <cellStyle name="Currency 2 16 8" xfId="317"/>
    <cellStyle name="Currency 2 16 9" xfId="318"/>
    <cellStyle name="Currency 2 17" xfId="319"/>
    <cellStyle name="Currency 2 17 10" xfId="320"/>
    <cellStyle name="Currency 2 17 11" xfId="321"/>
    <cellStyle name="Currency 2 17 12" xfId="322"/>
    <cellStyle name="Currency 2 17 13" xfId="323"/>
    <cellStyle name="Currency 2 17 14" xfId="324"/>
    <cellStyle name="Currency 2 17 15" xfId="325"/>
    <cellStyle name="Currency 2 17 2" xfId="326"/>
    <cellStyle name="Currency 2 17 3" xfId="327"/>
    <cellStyle name="Currency 2 17 4" xfId="328"/>
    <cellStyle name="Currency 2 17 5" xfId="329"/>
    <cellStyle name="Currency 2 17 6" xfId="330"/>
    <cellStyle name="Currency 2 17 7" xfId="331"/>
    <cellStyle name="Currency 2 17 8" xfId="332"/>
    <cellStyle name="Currency 2 17 9" xfId="333"/>
    <cellStyle name="Currency 2 18" xfId="334"/>
    <cellStyle name="Currency 2 18 10" xfId="335"/>
    <cellStyle name="Currency 2 18 11" xfId="336"/>
    <cellStyle name="Currency 2 18 12" xfId="337"/>
    <cellStyle name="Currency 2 18 13" xfId="338"/>
    <cellStyle name="Currency 2 18 14" xfId="339"/>
    <cellStyle name="Currency 2 18 15" xfId="340"/>
    <cellStyle name="Currency 2 18 2" xfId="341"/>
    <cellStyle name="Currency 2 18 3" xfId="342"/>
    <cellStyle name="Currency 2 18 4" xfId="343"/>
    <cellStyle name="Currency 2 18 5" xfId="344"/>
    <cellStyle name="Currency 2 18 6" xfId="345"/>
    <cellStyle name="Currency 2 18 7" xfId="346"/>
    <cellStyle name="Currency 2 18 8" xfId="347"/>
    <cellStyle name="Currency 2 18 9" xfId="348"/>
    <cellStyle name="Currency 2 19" xfId="349"/>
    <cellStyle name="Currency 2 19 10" xfId="350"/>
    <cellStyle name="Currency 2 19 11" xfId="351"/>
    <cellStyle name="Currency 2 19 12" xfId="352"/>
    <cellStyle name="Currency 2 19 13" xfId="353"/>
    <cellStyle name="Currency 2 19 14" xfId="354"/>
    <cellStyle name="Currency 2 19 15" xfId="355"/>
    <cellStyle name="Currency 2 19 2" xfId="356"/>
    <cellStyle name="Currency 2 19 3" xfId="357"/>
    <cellStyle name="Currency 2 19 4" xfId="358"/>
    <cellStyle name="Currency 2 19 5" xfId="359"/>
    <cellStyle name="Currency 2 19 6" xfId="360"/>
    <cellStyle name="Currency 2 19 7" xfId="361"/>
    <cellStyle name="Currency 2 19 8" xfId="362"/>
    <cellStyle name="Currency 2 19 9" xfId="363"/>
    <cellStyle name="Currency 2 2" xfId="364"/>
    <cellStyle name="Currency 2 2 10" xfId="365"/>
    <cellStyle name="Currency 2 2 11" xfId="366"/>
    <cellStyle name="Currency 2 2 12" xfId="367"/>
    <cellStyle name="Currency 2 2 13" xfId="368"/>
    <cellStyle name="Currency 2 2 14" xfId="369"/>
    <cellStyle name="Currency 2 2 15" xfId="370"/>
    <cellStyle name="Currency 2 2 2" xfId="371"/>
    <cellStyle name="Currency 2 2 3" xfId="372"/>
    <cellStyle name="Currency 2 2 4" xfId="373"/>
    <cellStyle name="Currency 2 2 5" xfId="374"/>
    <cellStyle name="Currency 2 2 6" xfId="375"/>
    <cellStyle name="Currency 2 2 7" xfId="376"/>
    <cellStyle name="Currency 2 2 8" xfId="377"/>
    <cellStyle name="Currency 2 2 9" xfId="378"/>
    <cellStyle name="Currency 2 20" xfId="379"/>
    <cellStyle name="Currency 2 20 10" xfId="380"/>
    <cellStyle name="Currency 2 20 11" xfId="381"/>
    <cellStyle name="Currency 2 20 12" xfId="382"/>
    <cellStyle name="Currency 2 20 13" xfId="383"/>
    <cellStyle name="Currency 2 20 14" xfId="384"/>
    <cellStyle name="Currency 2 20 15" xfId="385"/>
    <cellStyle name="Currency 2 20 2" xfId="386"/>
    <cellStyle name="Currency 2 20 3" xfId="387"/>
    <cellStyle name="Currency 2 20 4" xfId="388"/>
    <cellStyle name="Currency 2 20 5" xfId="389"/>
    <cellStyle name="Currency 2 20 6" xfId="390"/>
    <cellStyle name="Currency 2 20 7" xfId="391"/>
    <cellStyle name="Currency 2 20 8" xfId="392"/>
    <cellStyle name="Currency 2 20 9" xfId="393"/>
    <cellStyle name="Currency 2 21" xfId="394"/>
    <cellStyle name="Currency 2 21 10" xfId="395"/>
    <cellStyle name="Currency 2 21 11" xfId="396"/>
    <cellStyle name="Currency 2 21 12" xfId="397"/>
    <cellStyle name="Currency 2 21 13" xfId="398"/>
    <cellStyle name="Currency 2 21 14" xfId="399"/>
    <cellStyle name="Currency 2 21 15" xfId="400"/>
    <cellStyle name="Currency 2 21 2" xfId="401"/>
    <cellStyle name="Currency 2 21 3" xfId="402"/>
    <cellStyle name="Currency 2 21 4" xfId="403"/>
    <cellStyle name="Currency 2 21 5" xfId="404"/>
    <cellStyle name="Currency 2 21 6" xfId="405"/>
    <cellStyle name="Currency 2 21 7" xfId="406"/>
    <cellStyle name="Currency 2 21 8" xfId="407"/>
    <cellStyle name="Currency 2 21 9" xfId="408"/>
    <cellStyle name="Currency 2 22" xfId="409"/>
    <cellStyle name="Currency 2 22 10" xfId="410"/>
    <cellStyle name="Currency 2 22 11" xfId="411"/>
    <cellStyle name="Currency 2 22 12" xfId="412"/>
    <cellStyle name="Currency 2 22 13" xfId="413"/>
    <cellStyle name="Currency 2 22 14" xfId="414"/>
    <cellStyle name="Currency 2 22 15" xfId="415"/>
    <cellStyle name="Currency 2 22 2" xfId="416"/>
    <cellStyle name="Currency 2 22 3" xfId="417"/>
    <cellStyle name="Currency 2 22 4" xfId="418"/>
    <cellStyle name="Currency 2 22 5" xfId="419"/>
    <cellStyle name="Currency 2 22 6" xfId="420"/>
    <cellStyle name="Currency 2 22 7" xfId="421"/>
    <cellStyle name="Currency 2 22 8" xfId="422"/>
    <cellStyle name="Currency 2 22 9" xfId="423"/>
    <cellStyle name="Currency 2 23" xfId="424"/>
    <cellStyle name="Currency 2 23 10" xfId="425"/>
    <cellStyle name="Currency 2 23 11" xfId="426"/>
    <cellStyle name="Currency 2 23 12" xfId="427"/>
    <cellStyle name="Currency 2 23 13" xfId="428"/>
    <cellStyle name="Currency 2 23 14" xfId="429"/>
    <cellStyle name="Currency 2 23 15" xfId="430"/>
    <cellStyle name="Currency 2 23 2" xfId="431"/>
    <cellStyle name="Currency 2 23 3" xfId="432"/>
    <cellStyle name="Currency 2 23 4" xfId="433"/>
    <cellStyle name="Currency 2 23 5" xfId="434"/>
    <cellStyle name="Currency 2 23 6" xfId="435"/>
    <cellStyle name="Currency 2 23 7" xfId="436"/>
    <cellStyle name="Currency 2 23 8" xfId="437"/>
    <cellStyle name="Currency 2 23 9" xfId="438"/>
    <cellStyle name="Currency 2 24" xfId="439"/>
    <cellStyle name="Currency 2 24 10" xfId="440"/>
    <cellStyle name="Currency 2 24 11" xfId="441"/>
    <cellStyle name="Currency 2 24 12" xfId="442"/>
    <cellStyle name="Currency 2 24 13" xfId="443"/>
    <cellStyle name="Currency 2 24 14" xfId="444"/>
    <cellStyle name="Currency 2 24 15" xfId="445"/>
    <cellStyle name="Currency 2 24 2" xfId="446"/>
    <cellStyle name="Currency 2 24 3" xfId="447"/>
    <cellStyle name="Currency 2 24 4" xfId="448"/>
    <cellStyle name="Currency 2 24 5" xfId="449"/>
    <cellStyle name="Currency 2 24 6" xfId="450"/>
    <cellStyle name="Currency 2 24 7" xfId="451"/>
    <cellStyle name="Currency 2 24 8" xfId="452"/>
    <cellStyle name="Currency 2 24 9" xfId="453"/>
    <cellStyle name="Currency 2 25" xfId="454"/>
    <cellStyle name="Currency 2 25 10" xfId="455"/>
    <cellStyle name="Currency 2 25 11" xfId="456"/>
    <cellStyle name="Currency 2 25 12" xfId="457"/>
    <cellStyle name="Currency 2 25 13" xfId="458"/>
    <cellStyle name="Currency 2 25 14" xfId="459"/>
    <cellStyle name="Currency 2 25 15" xfId="460"/>
    <cellStyle name="Currency 2 25 2" xfId="461"/>
    <cellStyle name="Currency 2 25 3" xfId="462"/>
    <cellStyle name="Currency 2 25 4" xfId="463"/>
    <cellStyle name="Currency 2 25 5" xfId="464"/>
    <cellStyle name="Currency 2 25 6" xfId="465"/>
    <cellStyle name="Currency 2 25 7" xfId="466"/>
    <cellStyle name="Currency 2 25 8" xfId="467"/>
    <cellStyle name="Currency 2 25 9" xfId="468"/>
    <cellStyle name="Currency 2 26" xfId="469"/>
    <cellStyle name="Currency 2 26 10" xfId="470"/>
    <cellStyle name="Currency 2 26 11" xfId="471"/>
    <cellStyle name="Currency 2 26 12" xfId="472"/>
    <cellStyle name="Currency 2 26 13" xfId="473"/>
    <cellStyle name="Currency 2 26 14" xfId="474"/>
    <cellStyle name="Currency 2 26 15" xfId="475"/>
    <cellStyle name="Currency 2 26 2" xfId="476"/>
    <cellStyle name="Currency 2 26 3" xfId="477"/>
    <cellStyle name="Currency 2 26 4" xfId="478"/>
    <cellStyle name="Currency 2 26 5" xfId="479"/>
    <cellStyle name="Currency 2 26 6" xfId="480"/>
    <cellStyle name="Currency 2 26 7" xfId="481"/>
    <cellStyle name="Currency 2 26 8" xfId="482"/>
    <cellStyle name="Currency 2 26 9" xfId="483"/>
    <cellStyle name="Currency 2 27" xfId="484"/>
    <cellStyle name="Currency 2 27 10" xfId="485"/>
    <cellStyle name="Currency 2 27 11" xfId="486"/>
    <cellStyle name="Currency 2 27 12" xfId="487"/>
    <cellStyle name="Currency 2 27 13" xfId="488"/>
    <cellStyle name="Currency 2 27 14" xfId="489"/>
    <cellStyle name="Currency 2 27 15" xfId="490"/>
    <cellStyle name="Currency 2 27 2" xfId="491"/>
    <cellStyle name="Currency 2 27 3" xfId="492"/>
    <cellStyle name="Currency 2 27 4" xfId="493"/>
    <cellStyle name="Currency 2 27 5" xfId="494"/>
    <cellStyle name="Currency 2 27 6" xfId="495"/>
    <cellStyle name="Currency 2 27 7" xfId="496"/>
    <cellStyle name="Currency 2 27 8" xfId="497"/>
    <cellStyle name="Currency 2 27 9" xfId="498"/>
    <cellStyle name="Currency 2 28" xfId="499"/>
    <cellStyle name="Currency 2 28 10" xfId="500"/>
    <cellStyle name="Currency 2 28 11" xfId="501"/>
    <cellStyle name="Currency 2 28 12" xfId="502"/>
    <cellStyle name="Currency 2 28 13" xfId="503"/>
    <cellStyle name="Currency 2 28 14" xfId="504"/>
    <cellStyle name="Currency 2 28 15" xfId="505"/>
    <cellStyle name="Currency 2 28 2" xfId="506"/>
    <cellStyle name="Currency 2 28 3" xfId="507"/>
    <cellStyle name="Currency 2 28 4" xfId="508"/>
    <cellStyle name="Currency 2 28 5" xfId="509"/>
    <cellStyle name="Currency 2 28 6" xfId="510"/>
    <cellStyle name="Currency 2 28 7" xfId="511"/>
    <cellStyle name="Currency 2 28 8" xfId="512"/>
    <cellStyle name="Currency 2 28 9" xfId="513"/>
    <cellStyle name="Currency 2 29" xfId="514"/>
    <cellStyle name="Currency 2 29 10" xfId="515"/>
    <cellStyle name="Currency 2 29 11" xfId="516"/>
    <cellStyle name="Currency 2 29 12" xfId="517"/>
    <cellStyle name="Currency 2 29 13" xfId="518"/>
    <cellStyle name="Currency 2 29 14" xfId="519"/>
    <cellStyle name="Currency 2 29 15" xfId="520"/>
    <cellStyle name="Currency 2 29 2" xfId="521"/>
    <cellStyle name="Currency 2 29 3" xfId="522"/>
    <cellStyle name="Currency 2 29 4" xfId="523"/>
    <cellStyle name="Currency 2 29 5" xfId="524"/>
    <cellStyle name="Currency 2 29 6" xfId="525"/>
    <cellStyle name="Currency 2 29 7" xfId="526"/>
    <cellStyle name="Currency 2 29 8" xfId="527"/>
    <cellStyle name="Currency 2 29 9" xfId="528"/>
    <cellStyle name="Currency 2 3" xfId="529"/>
    <cellStyle name="Currency 2 3 10" xfId="530"/>
    <cellStyle name="Currency 2 3 11" xfId="531"/>
    <cellStyle name="Currency 2 3 12" xfId="532"/>
    <cellStyle name="Currency 2 3 13" xfId="533"/>
    <cellStyle name="Currency 2 3 14" xfId="534"/>
    <cellStyle name="Currency 2 3 15" xfId="535"/>
    <cellStyle name="Currency 2 3 2" xfId="536"/>
    <cellStyle name="Currency 2 3 3" xfId="537"/>
    <cellStyle name="Currency 2 3 4" xfId="538"/>
    <cellStyle name="Currency 2 3 5" xfId="539"/>
    <cellStyle name="Currency 2 3 6" xfId="540"/>
    <cellStyle name="Currency 2 3 7" xfId="541"/>
    <cellStyle name="Currency 2 3 8" xfId="542"/>
    <cellStyle name="Currency 2 3 9" xfId="543"/>
    <cellStyle name="Currency 2 30" xfId="544"/>
    <cellStyle name="Currency 2 30 10" xfId="545"/>
    <cellStyle name="Currency 2 30 11" xfId="546"/>
    <cellStyle name="Currency 2 30 12" xfId="547"/>
    <cellStyle name="Currency 2 30 13" xfId="548"/>
    <cellStyle name="Currency 2 30 14" xfId="549"/>
    <cellStyle name="Currency 2 30 15" xfId="550"/>
    <cellStyle name="Currency 2 30 2" xfId="551"/>
    <cellStyle name="Currency 2 30 3" xfId="552"/>
    <cellStyle name="Currency 2 30 4" xfId="553"/>
    <cellStyle name="Currency 2 30 5" xfId="554"/>
    <cellStyle name="Currency 2 30 6" xfId="555"/>
    <cellStyle name="Currency 2 30 7" xfId="556"/>
    <cellStyle name="Currency 2 30 8" xfId="557"/>
    <cellStyle name="Currency 2 30 9" xfId="558"/>
    <cellStyle name="Currency 2 31" xfId="559"/>
    <cellStyle name="Currency 2 31 10" xfId="560"/>
    <cellStyle name="Currency 2 31 11" xfId="561"/>
    <cellStyle name="Currency 2 31 12" xfId="562"/>
    <cellStyle name="Currency 2 31 13" xfId="563"/>
    <cellStyle name="Currency 2 31 14" xfId="564"/>
    <cellStyle name="Currency 2 31 15" xfId="565"/>
    <cellStyle name="Currency 2 31 2" xfId="566"/>
    <cellStyle name="Currency 2 31 3" xfId="567"/>
    <cellStyle name="Currency 2 31 4" xfId="568"/>
    <cellStyle name="Currency 2 31 5" xfId="569"/>
    <cellStyle name="Currency 2 31 6" xfId="570"/>
    <cellStyle name="Currency 2 31 7" xfId="571"/>
    <cellStyle name="Currency 2 31 8" xfId="572"/>
    <cellStyle name="Currency 2 31 9" xfId="573"/>
    <cellStyle name="Currency 2 32" xfId="574"/>
    <cellStyle name="Currency 2 32 10" xfId="575"/>
    <cellStyle name="Currency 2 32 11" xfId="576"/>
    <cellStyle name="Currency 2 32 12" xfId="577"/>
    <cellStyle name="Currency 2 32 13" xfId="578"/>
    <cellStyle name="Currency 2 32 14" xfId="579"/>
    <cellStyle name="Currency 2 32 15" xfId="580"/>
    <cellStyle name="Currency 2 32 2" xfId="581"/>
    <cellStyle name="Currency 2 32 3" xfId="582"/>
    <cellStyle name="Currency 2 32 4" xfId="583"/>
    <cellStyle name="Currency 2 32 5" xfId="584"/>
    <cellStyle name="Currency 2 32 6" xfId="585"/>
    <cellStyle name="Currency 2 32 7" xfId="586"/>
    <cellStyle name="Currency 2 32 8" xfId="587"/>
    <cellStyle name="Currency 2 32 9" xfId="588"/>
    <cellStyle name="Currency 2 33" xfId="589"/>
    <cellStyle name="Currency 2 33 10" xfId="590"/>
    <cellStyle name="Currency 2 33 11" xfId="591"/>
    <cellStyle name="Currency 2 33 12" xfId="592"/>
    <cellStyle name="Currency 2 33 13" xfId="593"/>
    <cellStyle name="Currency 2 33 14" xfId="594"/>
    <cellStyle name="Currency 2 33 15" xfId="595"/>
    <cellStyle name="Currency 2 33 2" xfId="596"/>
    <cellStyle name="Currency 2 33 3" xfId="597"/>
    <cellStyle name="Currency 2 33 4" xfId="598"/>
    <cellStyle name="Currency 2 33 5" xfId="599"/>
    <cellStyle name="Currency 2 33 6" xfId="600"/>
    <cellStyle name="Currency 2 33 7" xfId="601"/>
    <cellStyle name="Currency 2 33 8" xfId="602"/>
    <cellStyle name="Currency 2 33 9" xfId="603"/>
    <cellStyle name="Currency 2 34" xfId="604"/>
    <cellStyle name="Currency 2 34 10" xfId="605"/>
    <cellStyle name="Currency 2 34 11" xfId="606"/>
    <cellStyle name="Currency 2 34 12" xfId="607"/>
    <cellStyle name="Currency 2 34 13" xfId="608"/>
    <cellStyle name="Currency 2 34 14" xfId="609"/>
    <cellStyle name="Currency 2 34 15" xfId="610"/>
    <cellStyle name="Currency 2 34 2" xfId="611"/>
    <cellStyle name="Currency 2 34 3" xfId="612"/>
    <cellStyle name="Currency 2 34 4" xfId="613"/>
    <cellStyle name="Currency 2 34 5" xfId="614"/>
    <cellStyle name="Currency 2 34 6" xfId="615"/>
    <cellStyle name="Currency 2 34 7" xfId="616"/>
    <cellStyle name="Currency 2 34 8" xfId="617"/>
    <cellStyle name="Currency 2 34 9" xfId="618"/>
    <cellStyle name="Currency 2 35" xfId="619"/>
    <cellStyle name="Currency 2 35 10" xfId="620"/>
    <cellStyle name="Currency 2 35 11" xfId="621"/>
    <cellStyle name="Currency 2 35 12" xfId="622"/>
    <cellStyle name="Currency 2 35 13" xfId="623"/>
    <cellStyle name="Currency 2 35 14" xfId="624"/>
    <cellStyle name="Currency 2 35 15" xfId="625"/>
    <cellStyle name="Currency 2 35 2" xfId="626"/>
    <cellStyle name="Currency 2 35 3" xfId="627"/>
    <cellStyle name="Currency 2 35 4" xfId="628"/>
    <cellStyle name="Currency 2 35 5" xfId="629"/>
    <cellStyle name="Currency 2 35 6" xfId="630"/>
    <cellStyle name="Currency 2 35 7" xfId="631"/>
    <cellStyle name="Currency 2 35 8" xfId="632"/>
    <cellStyle name="Currency 2 35 9" xfId="633"/>
    <cellStyle name="Currency 2 36" xfId="634"/>
    <cellStyle name="Currency 2 36 10" xfId="635"/>
    <cellStyle name="Currency 2 36 11" xfId="636"/>
    <cellStyle name="Currency 2 36 12" xfId="637"/>
    <cellStyle name="Currency 2 36 13" xfId="638"/>
    <cellStyle name="Currency 2 36 14" xfId="639"/>
    <cellStyle name="Currency 2 36 15" xfId="640"/>
    <cellStyle name="Currency 2 36 2" xfId="641"/>
    <cellStyle name="Currency 2 36 3" xfId="642"/>
    <cellStyle name="Currency 2 36 4" xfId="643"/>
    <cellStyle name="Currency 2 36 5" xfId="644"/>
    <cellStyle name="Currency 2 36 6" xfId="645"/>
    <cellStyle name="Currency 2 36 7" xfId="646"/>
    <cellStyle name="Currency 2 36 8" xfId="647"/>
    <cellStyle name="Currency 2 36 9" xfId="648"/>
    <cellStyle name="Currency 2 37" xfId="649"/>
    <cellStyle name="Currency 2 37 10" xfId="650"/>
    <cellStyle name="Currency 2 37 11" xfId="651"/>
    <cellStyle name="Currency 2 37 12" xfId="652"/>
    <cellStyle name="Currency 2 37 13" xfId="653"/>
    <cellStyle name="Currency 2 37 14" xfId="654"/>
    <cellStyle name="Currency 2 37 15" xfId="655"/>
    <cellStyle name="Currency 2 37 2" xfId="656"/>
    <cellStyle name="Currency 2 37 3" xfId="657"/>
    <cellStyle name="Currency 2 37 4" xfId="658"/>
    <cellStyle name="Currency 2 37 5" xfId="659"/>
    <cellStyle name="Currency 2 37 6" xfId="660"/>
    <cellStyle name="Currency 2 37 7" xfId="661"/>
    <cellStyle name="Currency 2 37 8" xfId="662"/>
    <cellStyle name="Currency 2 37 9" xfId="663"/>
    <cellStyle name="Currency 2 38" xfId="664"/>
    <cellStyle name="Currency 2 38 10" xfId="665"/>
    <cellStyle name="Currency 2 38 11" xfId="666"/>
    <cellStyle name="Currency 2 38 12" xfId="667"/>
    <cellStyle name="Currency 2 38 13" xfId="668"/>
    <cellStyle name="Currency 2 38 14" xfId="669"/>
    <cellStyle name="Currency 2 38 15" xfId="670"/>
    <cellStyle name="Currency 2 38 2" xfId="671"/>
    <cellStyle name="Currency 2 38 3" xfId="672"/>
    <cellStyle name="Currency 2 38 4" xfId="673"/>
    <cellStyle name="Currency 2 38 5" xfId="674"/>
    <cellStyle name="Currency 2 38 6" xfId="675"/>
    <cellStyle name="Currency 2 38 7" xfId="676"/>
    <cellStyle name="Currency 2 38 8" xfId="677"/>
    <cellStyle name="Currency 2 38 9" xfId="678"/>
    <cellStyle name="Currency 2 39" xfId="679"/>
    <cellStyle name="Currency 2 39 10" xfId="680"/>
    <cellStyle name="Currency 2 39 11" xfId="681"/>
    <cellStyle name="Currency 2 39 12" xfId="682"/>
    <cellStyle name="Currency 2 39 13" xfId="683"/>
    <cellStyle name="Currency 2 39 14" xfId="684"/>
    <cellStyle name="Currency 2 39 15" xfId="685"/>
    <cellStyle name="Currency 2 39 2" xfId="686"/>
    <cellStyle name="Currency 2 39 3" xfId="687"/>
    <cellStyle name="Currency 2 39 4" xfId="688"/>
    <cellStyle name="Currency 2 39 5" xfId="689"/>
    <cellStyle name="Currency 2 39 6" xfId="690"/>
    <cellStyle name="Currency 2 39 7" xfId="691"/>
    <cellStyle name="Currency 2 39 8" xfId="692"/>
    <cellStyle name="Currency 2 39 9" xfId="693"/>
    <cellStyle name="Currency 2 4" xfId="694"/>
    <cellStyle name="Currency 2 4 10" xfId="695"/>
    <cellStyle name="Currency 2 4 11" xfId="696"/>
    <cellStyle name="Currency 2 4 12" xfId="697"/>
    <cellStyle name="Currency 2 4 13" xfId="698"/>
    <cellStyle name="Currency 2 4 14" xfId="699"/>
    <cellStyle name="Currency 2 4 15" xfId="700"/>
    <cellStyle name="Currency 2 4 2" xfId="701"/>
    <cellStyle name="Currency 2 4 3" xfId="702"/>
    <cellStyle name="Currency 2 4 4" xfId="703"/>
    <cellStyle name="Currency 2 4 5" xfId="704"/>
    <cellStyle name="Currency 2 4 6" xfId="705"/>
    <cellStyle name="Currency 2 4 7" xfId="706"/>
    <cellStyle name="Currency 2 4 8" xfId="707"/>
    <cellStyle name="Currency 2 4 9" xfId="708"/>
    <cellStyle name="Currency 2 40" xfId="709"/>
    <cellStyle name="Currency 2 40 10" xfId="710"/>
    <cellStyle name="Currency 2 40 11" xfId="711"/>
    <cellStyle name="Currency 2 40 12" xfId="712"/>
    <cellStyle name="Currency 2 40 13" xfId="713"/>
    <cellStyle name="Currency 2 40 14" xfId="714"/>
    <cellStyle name="Currency 2 40 15" xfId="715"/>
    <cellStyle name="Currency 2 40 2" xfId="716"/>
    <cellStyle name="Currency 2 40 3" xfId="717"/>
    <cellStyle name="Currency 2 40 4" xfId="718"/>
    <cellStyle name="Currency 2 40 5" xfId="719"/>
    <cellStyle name="Currency 2 40 6" xfId="720"/>
    <cellStyle name="Currency 2 40 7" xfId="721"/>
    <cellStyle name="Currency 2 40 8" xfId="722"/>
    <cellStyle name="Currency 2 40 9" xfId="723"/>
    <cellStyle name="Currency 2 41" xfId="724"/>
    <cellStyle name="Currency 2 41 10" xfId="725"/>
    <cellStyle name="Currency 2 41 11" xfId="726"/>
    <cellStyle name="Currency 2 41 12" xfId="727"/>
    <cellStyle name="Currency 2 41 13" xfId="728"/>
    <cellStyle name="Currency 2 41 14" xfId="729"/>
    <cellStyle name="Currency 2 41 15" xfId="730"/>
    <cellStyle name="Currency 2 41 2" xfId="731"/>
    <cellStyle name="Currency 2 41 3" xfId="732"/>
    <cellStyle name="Currency 2 41 4" xfId="733"/>
    <cellStyle name="Currency 2 41 5" xfId="734"/>
    <cellStyle name="Currency 2 41 6" xfId="735"/>
    <cellStyle name="Currency 2 41 7" xfId="736"/>
    <cellStyle name="Currency 2 41 8" xfId="737"/>
    <cellStyle name="Currency 2 41 9" xfId="738"/>
    <cellStyle name="Currency 2 42" xfId="739"/>
    <cellStyle name="Currency 2 42 10" xfId="740"/>
    <cellStyle name="Currency 2 42 11" xfId="741"/>
    <cellStyle name="Currency 2 42 12" xfId="742"/>
    <cellStyle name="Currency 2 42 13" xfId="743"/>
    <cellStyle name="Currency 2 42 14" xfId="744"/>
    <cellStyle name="Currency 2 42 15" xfId="745"/>
    <cellStyle name="Currency 2 42 2" xfId="746"/>
    <cellStyle name="Currency 2 42 3" xfId="747"/>
    <cellStyle name="Currency 2 42 4" xfId="748"/>
    <cellStyle name="Currency 2 42 5" xfId="749"/>
    <cellStyle name="Currency 2 42 6" xfId="750"/>
    <cellStyle name="Currency 2 42 7" xfId="751"/>
    <cellStyle name="Currency 2 42 8" xfId="752"/>
    <cellStyle name="Currency 2 42 9" xfId="753"/>
    <cellStyle name="Currency 2 43" xfId="754"/>
    <cellStyle name="Currency 2 43 10" xfId="755"/>
    <cellStyle name="Currency 2 43 11" xfId="756"/>
    <cellStyle name="Currency 2 43 12" xfId="757"/>
    <cellStyle name="Currency 2 43 13" xfId="758"/>
    <cellStyle name="Currency 2 43 14" xfId="759"/>
    <cellStyle name="Currency 2 43 15" xfId="760"/>
    <cellStyle name="Currency 2 43 2" xfId="761"/>
    <cellStyle name="Currency 2 43 3" xfId="762"/>
    <cellStyle name="Currency 2 43 4" xfId="763"/>
    <cellStyle name="Currency 2 43 5" xfId="764"/>
    <cellStyle name="Currency 2 43 6" xfId="765"/>
    <cellStyle name="Currency 2 43 7" xfId="766"/>
    <cellStyle name="Currency 2 43 8" xfId="767"/>
    <cellStyle name="Currency 2 43 9" xfId="768"/>
    <cellStyle name="Currency 2 44" xfId="769"/>
    <cellStyle name="Currency 2 44 10" xfId="770"/>
    <cellStyle name="Currency 2 44 11" xfId="771"/>
    <cellStyle name="Currency 2 44 12" xfId="772"/>
    <cellStyle name="Currency 2 44 13" xfId="773"/>
    <cellStyle name="Currency 2 44 14" xfId="774"/>
    <cellStyle name="Currency 2 44 15" xfId="775"/>
    <cellStyle name="Currency 2 44 2" xfId="776"/>
    <cellStyle name="Currency 2 44 3" xfId="777"/>
    <cellStyle name="Currency 2 44 4" xfId="778"/>
    <cellStyle name="Currency 2 44 5" xfId="779"/>
    <cellStyle name="Currency 2 44 6" xfId="780"/>
    <cellStyle name="Currency 2 44 7" xfId="781"/>
    <cellStyle name="Currency 2 44 8" xfId="782"/>
    <cellStyle name="Currency 2 44 9" xfId="783"/>
    <cellStyle name="Currency 2 45" xfId="784"/>
    <cellStyle name="Currency 2 45 10" xfId="785"/>
    <cellStyle name="Currency 2 45 11" xfId="786"/>
    <cellStyle name="Currency 2 45 12" xfId="787"/>
    <cellStyle name="Currency 2 45 13" xfId="788"/>
    <cellStyle name="Currency 2 45 14" xfId="789"/>
    <cellStyle name="Currency 2 45 15" xfId="790"/>
    <cellStyle name="Currency 2 45 2" xfId="791"/>
    <cellStyle name="Currency 2 45 3" xfId="792"/>
    <cellStyle name="Currency 2 45 4" xfId="793"/>
    <cellStyle name="Currency 2 45 5" xfId="794"/>
    <cellStyle name="Currency 2 45 6" xfId="795"/>
    <cellStyle name="Currency 2 45 7" xfId="796"/>
    <cellStyle name="Currency 2 45 8" xfId="797"/>
    <cellStyle name="Currency 2 45 9" xfId="798"/>
    <cellStyle name="Currency 2 46" xfId="799"/>
    <cellStyle name="Currency 2 46 10" xfId="800"/>
    <cellStyle name="Currency 2 46 11" xfId="801"/>
    <cellStyle name="Currency 2 46 12" xfId="802"/>
    <cellStyle name="Currency 2 46 13" xfId="803"/>
    <cellStyle name="Currency 2 46 14" xfId="804"/>
    <cellStyle name="Currency 2 46 15" xfId="805"/>
    <cellStyle name="Currency 2 46 2" xfId="806"/>
    <cellStyle name="Currency 2 46 3" xfId="807"/>
    <cellStyle name="Currency 2 46 4" xfId="808"/>
    <cellStyle name="Currency 2 46 5" xfId="809"/>
    <cellStyle name="Currency 2 46 6" xfId="810"/>
    <cellStyle name="Currency 2 46 7" xfId="811"/>
    <cellStyle name="Currency 2 46 8" xfId="812"/>
    <cellStyle name="Currency 2 46 9" xfId="813"/>
    <cellStyle name="Currency 2 47" xfId="814"/>
    <cellStyle name="Currency 2 47 10" xfId="815"/>
    <cellStyle name="Currency 2 47 11" xfId="816"/>
    <cellStyle name="Currency 2 47 12" xfId="817"/>
    <cellStyle name="Currency 2 47 13" xfId="818"/>
    <cellStyle name="Currency 2 47 14" xfId="819"/>
    <cellStyle name="Currency 2 47 15" xfId="820"/>
    <cellStyle name="Currency 2 47 2" xfId="821"/>
    <cellStyle name="Currency 2 47 3" xfId="822"/>
    <cellStyle name="Currency 2 47 4" xfId="823"/>
    <cellStyle name="Currency 2 47 5" xfId="824"/>
    <cellStyle name="Currency 2 47 6" xfId="825"/>
    <cellStyle name="Currency 2 47 7" xfId="826"/>
    <cellStyle name="Currency 2 47 8" xfId="827"/>
    <cellStyle name="Currency 2 47 9" xfId="828"/>
    <cellStyle name="Currency 2 48" xfId="829"/>
    <cellStyle name="Currency 2 48 10" xfId="830"/>
    <cellStyle name="Currency 2 48 11" xfId="831"/>
    <cellStyle name="Currency 2 48 12" xfId="832"/>
    <cellStyle name="Currency 2 48 13" xfId="833"/>
    <cellStyle name="Currency 2 48 14" xfId="834"/>
    <cellStyle name="Currency 2 48 15" xfId="835"/>
    <cellStyle name="Currency 2 48 2" xfId="836"/>
    <cellStyle name="Currency 2 48 3" xfId="837"/>
    <cellStyle name="Currency 2 48 4" xfId="838"/>
    <cellStyle name="Currency 2 48 5" xfId="839"/>
    <cellStyle name="Currency 2 48 6" xfId="840"/>
    <cellStyle name="Currency 2 48 7" xfId="841"/>
    <cellStyle name="Currency 2 48 8" xfId="842"/>
    <cellStyle name="Currency 2 48 9" xfId="843"/>
    <cellStyle name="Currency 2 49" xfId="844"/>
    <cellStyle name="Currency 2 49 10" xfId="845"/>
    <cellStyle name="Currency 2 49 11" xfId="846"/>
    <cellStyle name="Currency 2 49 12" xfId="847"/>
    <cellStyle name="Currency 2 49 13" xfId="848"/>
    <cellStyle name="Currency 2 49 14" xfId="849"/>
    <cellStyle name="Currency 2 49 15" xfId="850"/>
    <cellStyle name="Currency 2 49 2" xfId="851"/>
    <cellStyle name="Currency 2 49 3" xfId="852"/>
    <cellStyle name="Currency 2 49 4" xfId="853"/>
    <cellStyle name="Currency 2 49 5" xfId="854"/>
    <cellStyle name="Currency 2 49 6" xfId="855"/>
    <cellStyle name="Currency 2 49 7" xfId="856"/>
    <cellStyle name="Currency 2 49 8" xfId="857"/>
    <cellStyle name="Currency 2 49 9" xfId="858"/>
    <cellStyle name="Currency 2 5" xfId="859"/>
    <cellStyle name="Currency 2 5 10" xfId="860"/>
    <cellStyle name="Currency 2 5 11" xfId="861"/>
    <cellStyle name="Currency 2 5 12" xfId="862"/>
    <cellStyle name="Currency 2 5 13" xfId="863"/>
    <cellStyle name="Currency 2 5 14" xfId="864"/>
    <cellStyle name="Currency 2 5 15" xfId="865"/>
    <cellStyle name="Currency 2 5 2" xfId="866"/>
    <cellStyle name="Currency 2 5 3" xfId="867"/>
    <cellStyle name="Currency 2 5 4" xfId="868"/>
    <cellStyle name="Currency 2 5 5" xfId="869"/>
    <cellStyle name="Currency 2 5 6" xfId="870"/>
    <cellStyle name="Currency 2 5 7" xfId="871"/>
    <cellStyle name="Currency 2 5 8" xfId="872"/>
    <cellStyle name="Currency 2 5 9" xfId="873"/>
    <cellStyle name="Currency 2 50" xfId="874"/>
    <cellStyle name="Currency 2 50 10" xfId="875"/>
    <cellStyle name="Currency 2 50 11" xfId="876"/>
    <cellStyle name="Currency 2 50 12" xfId="877"/>
    <cellStyle name="Currency 2 50 13" xfId="878"/>
    <cellStyle name="Currency 2 50 14" xfId="879"/>
    <cellStyle name="Currency 2 50 15" xfId="880"/>
    <cellStyle name="Currency 2 50 2" xfId="881"/>
    <cellStyle name="Currency 2 50 3" xfId="882"/>
    <cellStyle name="Currency 2 50 4" xfId="883"/>
    <cellStyle name="Currency 2 50 5" xfId="884"/>
    <cellStyle name="Currency 2 50 6" xfId="885"/>
    <cellStyle name="Currency 2 50 7" xfId="886"/>
    <cellStyle name="Currency 2 50 8" xfId="887"/>
    <cellStyle name="Currency 2 50 9" xfId="888"/>
    <cellStyle name="Currency 2 51" xfId="889"/>
    <cellStyle name="Currency 2 51 10" xfId="890"/>
    <cellStyle name="Currency 2 51 11" xfId="891"/>
    <cellStyle name="Currency 2 51 12" xfId="892"/>
    <cellStyle name="Currency 2 51 13" xfId="893"/>
    <cellStyle name="Currency 2 51 14" xfId="894"/>
    <cellStyle name="Currency 2 51 15" xfId="895"/>
    <cellStyle name="Currency 2 51 2" xfId="896"/>
    <cellStyle name="Currency 2 51 3" xfId="897"/>
    <cellStyle name="Currency 2 51 4" xfId="898"/>
    <cellStyle name="Currency 2 51 5" xfId="899"/>
    <cellStyle name="Currency 2 51 6" xfId="900"/>
    <cellStyle name="Currency 2 51 7" xfId="901"/>
    <cellStyle name="Currency 2 51 8" xfId="902"/>
    <cellStyle name="Currency 2 51 9" xfId="903"/>
    <cellStyle name="Currency 2 52" xfId="904"/>
    <cellStyle name="Currency 2 52 10" xfId="905"/>
    <cellStyle name="Currency 2 52 11" xfId="906"/>
    <cellStyle name="Currency 2 52 12" xfId="907"/>
    <cellStyle name="Currency 2 52 13" xfId="908"/>
    <cellStyle name="Currency 2 52 14" xfId="909"/>
    <cellStyle name="Currency 2 52 15" xfId="910"/>
    <cellStyle name="Currency 2 52 2" xfId="911"/>
    <cellStyle name="Currency 2 52 3" xfId="912"/>
    <cellStyle name="Currency 2 52 4" xfId="913"/>
    <cellStyle name="Currency 2 52 5" xfId="914"/>
    <cellStyle name="Currency 2 52 6" xfId="915"/>
    <cellStyle name="Currency 2 52 7" xfId="916"/>
    <cellStyle name="Currency 2 52 8" xfId="917"/>
    <cellStyle name="Currency 2 52 9" xfId="918"/>
    <cellStyle name="Currency 2 53" xfId="919"/>
    <cellStyle name="Currency 2 53 10" xfId="920"/>
    <cellStyle name="Currency 2 53 11" xfId="921"/>
    <cellStyle name="Currency 2 53 12" xfId="922"/>
    <cellStyle name="Currency 2 53 13" xfId="923"/>
    <cellStyle name="Currency 2 53 14" xfId="924"/>
    <cellStyle name="Currency 2 53 15" xfId="925"/>
    <cellStyle name="Currency 2 53 2" xfId="926"/>
    <cellStyle name="Currency 2 53 3" xfId="927"/>
    <cellStyle name="Currency 2 53 4" xfId="928"/>
    <cellStyle name="Currency 2 53 5" xfId="929"/>
    <cellStyle name="Currency 2 53 6" xfId="930"/>
    <cellStyle name="Currency 2 53 7" xfId="931"/>
    <cellStyle name="Currency 2 53 8" xfId="932"/>
    <cellStyle name="Currency 2 53 9" xfId="933"/>
    <cellStyle name="Currency 2 54" xfId="934"/>
    <cellStyle name="Currency 2 54 10" xfId="935"/>
    <cellStyle name="Currency 2 54 11" xfId="936"/>
    <cellStyle name="Currency 2 54 12" xfId="937"/>
    <cellStyle name="Currency 2 54 13" xfId="938"/>
    <cellStyle name="Currency 2 54 14" xfId="939"/>
    <cellStyle name="Currency 2 54 15" xfId="940"/>
    <cellStyle name="Currency 2 54 2" xfId="941"/>
    <cellStyle name="Currency 2 54 3" xfId="942"/>
    <cellStyle name="Currency 2 54 4" xfId="943"/>
    <cellStyle name="Currency 2 54 5" xfId="944"/>
    <cellStyle name="Currency 2 54 6" xfId="945"/>
    <cellStyle name="Currency 2 54 7" xfId="946"/>
    <cellStyle name="Currency 2 54 8" xfId="947"/>
    <cellStyle name="Currency 2 54 9" xfId="948"/>
    <cellStyle name="Currency 2 55" xfId="949"/>
    <cellStyle name="Currency 2 55 10" xfId="950"/>
    <cellStyle name="Currency 2 55 11" xfId="951"/>
    <cellStyle name="Currency 2 55 12" xfId="952"/>
    <cellStyle name="Currency 2 55 13" xfId="953"/>
    <cellStyle name="Currency 2 55 14" xfId="954"/>
    <cellStyle name="Currency 2 55 15" xfId="955"/>
    <cellStyle name="Currency 2 55 2" xfId="956"/>
    <cellStyle name="Currency 2 55 3" xfId="957"/>
    <cellStyle name="Currency 2 55 4" xfId="958"/>
    <cellStyle name="Currency 2 55 5" xfId="959"/>
    <cellStyle name="Currency 2 55 6" xfId="960"/>
    <cellStyle name="Currency 2 55 7" xfId="961"/>
    <cellStyle name="Currency 2 55 8" xfId="962"/>
    <cellStyle name="Currency 2 55 9" xfId="963"/>
    <cellStyle name="Currency 2 56" xfId="964"/>
    <cellStyle name="Currency 2 56 10" xfId="965"/>
    <cellStyle name="Currency 2 56 11" xfId="966"/>
    <cellStyle name="Currency 2 56 12" xfId="967"/>
    <cellStyle name="Currency 2 56 13" xfId="968"/>
    <cellStyle name="Currency 2 56 14" xfId="969"/>
    <cellStyle name="Currency 2 56 15" xfId="970"/>
    <cellStyle name="Currency 2 56 2" xfId="971"/>
    <cellStyle name="Currency 2 56 3" xfId="972"/>
    <cellStyle name="Currency 2 56 4" xfId="973"/>
    <cellStyle name="Currency 2 56 5" xfId="974"/>
    <cellStyle name="Currency 2 56 6" xfId="975"/>
    <cellStyle name="Currency 2 56 7" xfId="976"/>
    <cellStyle name="Currency 2 56 8" xfId="977"/>
    <cellStyle name="Currency 2 56 9" xfId="978"/>
    <cellStyle name="Currency 2 57" xfId="979"/>
    <cellStyle name="Currency 2 57 10" xfId="980"/>
    <cellStyle name="Currency 2 57 11" xfId="981"/>
    <cellStyle name="Currency 2 57 12" xfId="982"/>
    <cellStyle name="Currency 2 57 13" xfId="983"/>
    <cellStyle name="Currency 2 57 14" xfId="984"/>
    <cellStyle name="Currency 2 57 15" xfId="985"/>
    <cellStyle name="Currency 2 57 2" xfId="986"/>
    <cellStyle name="Currency 2 57 3" xfId="987"/>
    <cellStyle name="Currency 2 57 4" xfId="988"/>
    <cellStyle name="Currency 2 57 5" xfId="989"/>
    <cellStyle name="Currency 2 57 6" xfId="990"/>
    <cellStyle name="Currency 2 57 7" xfId="991"/>
    <cellStyle name="Currency 2 57 8" xfId="992"/>
    <cellStyle name="Currency 2 57 9" xfId="993"/>
    <cellStyle name="Currency 2 58" xfId="994"/>
    <cellStyle name="Currency 2 58 10" xfId="995"/>
    <cellStyle name="Currency 2 58 11" xfId="996"/>
    <cellStyle name="Currency 2 58 12" xfId="997"/>
    <cellStyle name="Currency 2 58 13" xfId="998"/>
    <cellStyle name="Currency 2 58 14" xfId="999"/>
    <cellStyle name="Currency 2 58 15" xfId="1000"/>
    <cellStyle name="Currency 2 58 2" xfId="1001"/>
    <cellStyle name="Currency 2 58 3" xfId="1002"/>
    <cellStyle name="Currency 2 58 4" xfId="1003"/>
    <cellStyle name="Currency 2 58 5" xfId="1004"/>
    <cellStyle name="Currency 2 58 6" xfId="1005"/>
    <cellStyle name="Currency 2 58 7" xfId="1006"/>
    <cellStyle name="Currency 2 58 8" xfId="1007"/>
    <cellStyle name="Currency 2 58 9" xfId="1008"/>
    <cellStyle name="Currency 2 59" xfId="1009"/>
    <cellStyle name="Currency 2 59 10" xfId="1010"/>
    <cellStyle name="Currency 2 59 11" xfId="1011"/>
    <cellStyle name="Currency 2 59 12" xfId="1012"/>
    <cellStyle name="Currency 2 59 13" xfId="1013"/>
    <cellStyle name="Currency 2 59 14" xfId="1014"/>
    <cellStyle name="Currency 2 59 15" xfId="1015"/>
    <cellStyle name="Currency 2 59 2" xfId="1016"/>
    <cellStyle name="Currency 2 59 3" xfId="1017"/>
    <cellStyle name="Currency 2 59 4" xfId="1018"/>
    <cellStyle name="Currency 2 59 5" xfId="1019"/>
    <cellStyle name="Currency 2 59 6" xfId="1020"/>
    <cellStyle name="Currency 2 59 7" xfId="1021"/>
    <cellStyle name="Currency 2 59 8" xfId="1022"/>
    <cellStyle name="Currency 2 59 9" xfId="1023"/>
    <cellStyle name="Currency 2 6" xfId="1024"/>
    <cellStyle name="Currency 2 6 10" xfId="1025"/>
    <cellStyle name="Currency 2 6 11" xfId="1026"/>
    <cellStyle name="Currency 2 6 12" xfId="1027"/>
    <cellStyle name="Currency 2 6 13" xfId="1028"/>
    <cellStyle name="Currency 2 6 14" xfId="1029"/>
    <cellStyle name="Currency 2 6 15" xfId="1030"/>
    <cellStyle name="Currency 2 6 2" xfId="1031"/>
    <cellStyle name="Currency 2 6 3" xfId="1032"/>
    <cellStyle name="Currency 2 6 4" xfId="1033"/>
    <cellStyle name="Currency 2 6 5" xfId="1034"/>
    <cellStyle name="Currency 2 6 6" xfId="1035"/>
    <cellStyle name="Currency 2 6 7" xfId="1036"/>
    <cellStyle name="Currency 2 6 8" xfId="1037"/>
    <cellStyle name="Currency 2 6 9" xfId="1038"/>
    <cellStyle name="Currency 2 60" xfId="1039"/>
    <cellStyle name="Currency 2 60 10" xfId="1040"/>
    <cellStyle name="Currency 2 60 11" xfId="1041"/>
    <cellStyle name="Currency 2 60 12" xfId="1042"/>
    <cellStyle name="Currency 2 60 13" xfId="1043"/>
    <cellStyle name="Currency 2 60 14" xfId="1044"/>
    <cellStyle name="Currency 2 60 15" xfId="1045"/>
    <cellStyle name="Currency 2 60 2" xfId="1046"/>
    <cellStyle name="Currency 2 60 3" xfId="1047"/>
    <cellStyle name="Currency 2 60 4" xfId="1048"/>
    <cellStyle name="Currency 2 60 5" xfId="1049"/>
    <cellStyle name="Currency 2 60 6" xfId="1050"/>
    <cellStyle name="Currency 2 60 7" xfId="1051"/>
    <cellStyle name="Currency 2 60 8" xfId="1052"/>
    <cellStyle name="Currency 2 60 9" xfId="1053"/>
    <cellStyle name="Currency 2 61" xfId="1054"/>
    <cellStyle name="Currency 2 61 10" xfId="1055"/>
    <cellStyle name="Currency 2 61 11" xfId="1056"/>
    <cellStyle name="Currency 2 61 12" xfId="1057"/>
    <cellStyle name="Currency 2 61 13" xfId="1058"/>
    <cellStyle name="Currency 2 61 14" xfId="1059"/>
    <cellStyle name="Currency 2 61 15" xfId="1060"/>
    <cellStyle name="Currency 2 61 2" xfId="1061"/>
    <cellStyle name="Currency 2 61 3" xfId="1062"/>
    <cellStyle name="Currency 2 61 4" xfId="1063"/>
    <cellStyle name="Currency 2 61 5" xfId="1064"/>
    <cellStyle name="Currency 2 61 6" xfId="1065"/>
    <cellStyle name="Currency 2 61 7" xfId="1066"/>
    <cellStyle name="Currency 2 61 8" xfId="1067"/>
    <cellStyle name="Currency 2 61 9" xfId="1068"/>
    <cellStyle name="Currency 2 62" xfId="1069"/>
    <cellStyle name="Currency 2 62 10" xfId="1070"/>
    <cellStyle name="Currency 2 62 11" xfId="1071"/>
    <cellStyle name="Currency 2 62 12" xfId="1072"/>
    <cellStyle name="Currency 2 62 13" xfId="1073"/>
    <cellStyle name="Currency 2 62 14" xfId="1074"/>
    <cellStyle name="Currency 2 62 15" xfId="1075"/>
    <cellStyle name="Currency 2 62 2" xfId="1076"/>
    <cellStyle name="Currency 2 62 3" xfId="1077"/>
    <cellStyle name="Currency 2 62 4" xfId="1078"/>
    <cellStyle name="Currency 2 62 5" xfId="1079"/>
    <cellStyle name="Currency 2 62 6" xfId="1080"/>
    <cellStyle name="Currency 2 62 7" xfId="1081"/>
    <cellStyle name="Currency 2 62 8" xfId="1082"/>
    <cellStyle name="Currency 2 62 9" xfId="1083"/>
    <cellStyle name="Currency 2 63" xfId="1084"/>
    <cellStyle name="Currency 2 63 10" xfId="1085"/>
    <cellStyle name="Currency 2 63 11" xfId="1086"/>
    <cellStyle name="Currency 2 63 12" xfId="1087"/>
    <cellStyle name="Currency 2 63 13" xfId="1088"/>
    <cellStyle name="Currency 2 63 14" xfId="1089"/>
    <cellStyle name="Currency 2 63 15" xfId="1090"/>
    <cellStyle name="Currency 2 63 2" xfId="1091"/>
    <cellStyle name="Currency 2 63 3" xfId="1092"/>
    <cellStyle name="Currency 2 63 4" xfId="1093"/>
    <cellStyle name="Currency 2 63 5" xfId="1094"/>
    <cellStyle name="Currency 2 63 6" xfId="1095"/>
    <cellStyle name="Currency 2 63 7" xfId="1096"/>
    <cellStyle name="Currency 2 63 8" xfId="1097"/>
    <cellStyle name="Currency 2 63 9" xfId="1098"/>
    <cellStyle name="Currency 2 64" xfId="1099"/>
    <cellStyle name="Currency 2 65" xfId="1100"/>
    <cellStyle name="Currency 2 66" xfId="1101"/>
    <cellStyle name="Currency 2 67" xfId="1102"/>
    <cellStyle name="Currency 2 68" xfId="1103"/>
    <cellStyle name="Currency 2 69" xfId="1104"/>
    <cellStyle name="Currency 2 7" xfId="1105"/>
    <cellStyle name="Currency 2 7 10" xfId="1106"/>
    <cellStyle name="Currency 2 7 11" xfId="1107"/>
    <cellStyle name="Currency 2 7 12" xfId="1108"/>
    <cellStyle name="Currency 2 7 13" xfId="1109"/>
    <cellStyle name="Currency 2 7 14" xfId="1110"/>
    <cellStyle name="Currency 2 7 15" xfId="1111"/>
    <cellStyle name="Currency 2 7 2" xfId="1112"/>
    <cellStyle name="Currency 2 7 3" xfId="1113"/>
    <cellStyle name="Currency 2 7 4" xfId="1114"/>
    <cellStyle name="Currency 2 7 5" xfId="1115"/>
    <cellStyle name="Currency 2 7 6" xfId="1116"/>
    <cellStyle name="Currency 2 7 7" xfId="1117"/>
    <cellStyle name="Currency 2 7 8" xfId="1118"/>
    <cellStyle name="Currency 2 7 9" xfId="1119"/>
    <cellStyle name="Currency 2 70" xfId="1120"/>
    <cellStyle name="Currency 2 71" xfId="1121"/>
    <cellStyle name="Currency 2 72" xfId="1122"/>
    <cellStyle name="Currency 2 73" xfId="1123"/>
    <cellStyle name="Currency 2 74" xfId="1124"/>
    <cellStyle name="Currency 2 75" xfId="1125"/>
    <cellStyle name="Currency 2 76" xfId="1126"/>
    <cellStyle name="Currency 2 77" xfId="1127"/>
    <cellStyle name="Currency 2 78" xfId="1128"/>
    <cellStyle name="Currency 2 79" xfId="1129"/>
    <cellStyle name="Currency 2 8" xfId="1130"/>
    <cellStyle name="Currency 2 8 10" xfId="1131"/>
    <cellStyle name="Currency 2 8 11" xfId="1132"/>
    <cellStyle name="Currency 2 8 12" xfId="1133"/>
    <cellStyle name="Currency 2 8 13" xfId="1134"/>
    <cellStyle name="Currency 2 8 14" xfId="1135"/>
    <cellStyle name="Currency 2 8 15" xfId="1136"/>
    <cellStyle name="Currency 2 8 2" xfId="1137"/>
    <cellStyle name="Currency 2 8 3" xfId="1138"/>
    <cellStyle name="Currency 2 8 4" xfId="1139"/>
    <cellStyle name="Currency 2 8 5" xfId="1140"/>
    <cellStyle name="Currency 2 8 6" xfId="1141"/>
    <cellStyle name="Currency 2 8 7" xfId="1142"/>
    <cellStyle name="Currency 2 8 8" xfId="1143"/>
    <cellStyle name="Currency 2 8 9" xfId="1144"/>
    <cellStyle name="Currency 2 80" xfId="1145"/>
    <cellStyle name="Currency 2 81" xfId="1146"/>
    <cellStyle name="Currency 2 82" xfId="1147"/>
    <cellStyle name="Currency 2 9" xfId="1148"/>
    <cellStyle name="Currency 2 9 10" xfId="1149"/>
    <cellStyle name="Currency 2 9 11" xfId="1150"/>
    <cellStyle name="Currency 2 9 12" xfId="1151"/>
    <cellStyle name="Currency 2 9 13" xfId="1152"/>
    <cellStyle name="Currency 2 9 14" xfId="1153"/>
    <cellStyle name="Currency 2 9 15" xfId="1154"/>
    <cellStyle name="Currency 2 9 2" xfId="1155"/>
    <cellStyle name="Currency 2 9 3" xfId="1156"/>
    <cellStyle name="Currency 2 9 4" xfId="1157"/>
    <cellStyle name="Currency 2 9 5" xfId="1158"/>
    <cellStyle name="Currency 2 9 6" xfId="1159"/>
    <cellStyle name="Currency 2 9 7" xfId="1160"/>
    <cellStyle name="Currency 2 9 8" xfId="1161"/>
    <cellStyle name="Currency 2 9 9" xfId="1162"/>
    <cellStyle name="Currency 3" xfId="1163"/>
    <cellStyle name="Currency 3 10" xfId="1164"/>
    <cellStyle name="Currency 3 10 10" xfId="1165"/>
    <cellStyle name="Currency 3 10 11" xfId="1166"/>
    <cellStyle name="Currency 3 10 12" xfId="1167"/>
    <cellStyle name="Currency 3 10 13" xfId="1168"/>
    <cellStyle name="Currency 3 10 14" xfId="1169"/>
    <cellStyle name="Currency 3 10 15" xfId="1170"/>
    <cellStyle name="Currency 3 10 2" xfId="1171"/>
    <cellStyle name="Currency 3 10 3" xfId="1172"/>
    <cellStyle name="Currency 3 10 4" xfId="1173"/>
    <cellStyle name="Currency 3 10 5" xfId="1174"/>
    <cellStyle name="Currency 3 10 6" xfId="1175"/>
    <cellStyle name="Currency 3 10 7" xfId="1176"/>
    <cellStyle name="Currency 3 10 8" xfId="1177"/>
    <cellStyle name="Currency 3 10 9" xfId="1178"/>
    <cellStyle name="Currency 3 11" xfId="1179"/>
    <cellStyle name="Currency 3 11 10" xfId="1180"/>
    <cellStyle name="Currency 3 11 11" xfId="1181"/>
    <cellStyle name="Currency 3 11 12" xfId="1182"/>
    <cellStyle name="Currency 3 11 13" xfId="1183"/>
    <cellStyle name="Currency 3 11 14" xfId="1184"/>
    <cellStyle name="Currency 3 11 15" xfId="1185"/>
    <cellStyle name="Currency 3 11 2" xfId="1186"/>
    <cellStyle name="Currency 3 11 3" xfId="1187"/>
    <cellStyle name="Currency 3 11 4" xfId="1188"/>
    <cellStyle name="Currency 3 11 5" xfId="1189"/>
    <cellStyle name="Currency 3 11 6" xfId="1190"/>
    <cellStyle name="Currency 3 11 7" xfId="1191"/>
    <cellStyle name="Currency 3 11 8" xfId="1192"/>
    <cellStyle name="Currency 3 11 9" xfId="1193"/>
    <cellStyle name="Currency 3 12" xfId="1194"/>
    <cellStyle name="Currency 3 12 10" xfId="1195"/>
    <cellStyle name="Currency 3 12 11" xfId="1196"/>
    <cellStyle name="Currency 3 12 12" xfId="1197"/>
    <cellStyle name="Currency 3 12 13" xfId="1198"/>
    <cellStyle name="Currency 3 12 14" xfId="1199"/>
    <cellStyle name="Currency 3 12 15" xfId="1200"/>
    <cellStyle name="Currency 3 12 2" xfId="1201"/>
    <cellStyle name="Currency 3 12 3" xfId="1202"/>
    <cellStyle name="Currency 3 12 4" xfId="1203"/>
    <cellStyle name="Currency 3 12 5" xfId="1204"/>
    <cellStyle name="Currency 3 12 6" xfId="1205"/>
    <cellStyle name="Currency 3 12 7" xfId="1206"/>
    <cellStyle name="Currency 3 12 8" xfId="1207"/>
    <cellStyle name="Currency 3 12 9" xfId="1208"/>
    <cellStyle name="Currency 3 13" xfId="1209"/>
    <cellStyle name="Currency 3 13 10" xfId="1210"/>
    <cellStyle name="Currency 3 13 11" xfId="1211"/>
    <cellStyle name="Currency 3 13 12" xfId="1212"/>
    <cellStyle name="Currency 3 13 13" xfId="1213"/>
    <cellStyle name="Currency 3 13 14" xfId="1214"/>
    <cellStyle name="Currency 3 13 15" xfId="1215"/>
    <cellStyle name="Currency 3 13 2" xfId="1216"/>
    <cellStyle name="Currency 3 13 3" xfId="1217"/>
    <cellStyle name="Currency 3 13 4" xfId="1218"/>
    <cellStyle name="Currency 3 13 5" xfId="1219"/>
    <cellStyle name="Currency 3 13 6" xfId="1220"/>
    <cellStyle name="Currency 3 13 7" xfId="1221"/>
    <cellStyle name="Currency 3 13 8" xfId="1222"/>
    <cellStyle name="Currency 3 13 9" xfId="1223"/>
    <cellStyle name="Currency 3 14" xfId="1224"/>
    <cellStyle name="Currency 3 14 10" xfId="1225"/>
    <cellStyle name="Currency 3 14 11" xfId="1226"/>
    <cellStyle name="Currency 3 14 12" xfId="1227"/>
    <cellStyle name="Currency 3 14 13" xfId="1228"/>
    <cellStyle name="Currency 3 14 14" xfId="1229"/>
    <cellStyle name="Currency 3 14 15" xfId="1230"/>
    <cellStyle name="Currency 3 14 2" xfId="1231"/>
    <cellStyle name="Currency 3 14 3" xfId="1232"/>
    <cellStyle name="Currency 3 14 4" xfId="1233"/>
    <cellStyle name="Currency 3 14 5" xfId="1234"/>
    <cellStyle name="Currency 3 14 6" xfId="1235"/>
    <cellStyle name="Currency 3 14 7" xfId="1236"/>
    <cellStyle name="Currency 3 14 8" xfId="1237"/>
    <cellStyle name="Currency 3 14 9" xfId="1238"/>
    <cellStyle name="Currency 3 15" xfId="1239"/>
    <cellStyle name="Currency 3 15 10" xfId="1240"/>
    <cellStyle name="Currency 3 15 11" xfId="1241"/>
    <cellStyle name="Currency 3 15 12" xfId="1242"/>
    <cellStyle name="Currency 3 15 13" xfId="1243"/>
    <cellStyle name="Currency 3 15 14" xfId="1244"/>
    <cellStyle name="Currency 3 15 15" xfId="1245"/>
    <cellStyle name="Currency 3 15 2" xfId="1246"/>
    <cellStyle name="Currency 3 15 3" xfId="1247"/>
    <cellStyle name="Currency 3 15 4" xfId="1248"/>
    <cellStyle name="Currency 3 15 5" xfId="1249"/>
    <cellStyle name="Currency 3 15 6" xfId="1250"/>
    <cellStyle name="Currency 3 15 7" xfId="1251"/>
    <cellStyle name="Currency 3 15 8" xfId="1252"/>
    <cellStyle name="Currency 3 15 9" xfId="1253"/>
    <cellStyle name="Currency 3 16" xfId="1254"/>
    <cellStyle name="Currency 3 16 10" xfId="1255"/>
    <cellStyle name="Currency 3 16 11" xfId="1256"/>
    <cellStyle name="Currency 3 16 12" xfId="1257"/>
    <cellStyle name="Currency 3 16 13" xfId="1258"/>
    <cellStyle name="Currency 3 16 14" xfId="1259"/>
    <cellStyle name="Currency 3 16 15" xfId="1260"/>
    <cellStyle name="Currency 3 16 2" xfId="1261"/>
    <cellStyle name="Currency 3 16 3" xfId="1262"/>
    <cellStyle name="Currency 3 16 4" xfId="1263"/>
    <cellStyle name="Currency 3 16 5" xfId="1264"/>
    <cellStyle name="Currency 3 16 6" xfId="1265"/>
    <cellStyle name="Currency 3 16 7" xfId="1266"/>
    <cellStyle name="Currency 3 16 8" xfId="1267"/>
    <cellStyle name="Currency 3 16 9" xfId="1268"/>
    <cellStyle name="Currency 3 17" xfId="1269"/>
    <cellStyle name="Currency 3 17 10" xfId="1270"/>
    <cellStyle name="Currency 3 17 11" xfId="1271"/>
    <cellStyle name="Currency 3 17 12" xfId="1272"/>
    <cellStyle name="Currency 3 17 13" xfId="1273"/>
    <cellStyle name="Currency 3 17 14" xfId="1274"/>
    <cellStyle name="Currency 3 17 15" xfId="1275"/>
    <cellStyle name="Currency 3 17 2" xfId="1276"/>
    <cellStyle name="Currency 3 17 3" xfId="1277"/>
    <cellStyle name="Currency 3 17 4" xfId="1278"/>
    <cellStyle name="Currency 3 17 5" xfId="1279"/>
    <cellStyle name="Currency 3 17 6" xfId="1280"/>
    <cellStyle name="Currency 3 17 7" xfId="1281"/>
    <cellStyle name="Currency 3 17 8" xfId="1282"/>
    <cellStyle name="Currency 3 17 9" xfId="1283"/>
    <cellStyle name="Currency 3 18" xfId="1284"/>
    <cellStyle name="Currency 3 18 10" xfId="1285"/>
    <cellStyle name="Currency 3 18 11" xfId="1286"/>
    <cellStyle name="Currency 3 18 12" xfId="1287"/>
    <cellStyle name="Currency 3 18 13" xfId="1288"/>
    <cellStyle name="Currency 3 18 14" xfId="1289"/>
    <cellStyle name="Currency 3 18 15" xfId="1290"/>
    <cellStyle name="Currency 3 18 2" xfId="1291"/>
    <cellStyle name="Currency 3 18 3" xfId="1292"/>
    <cellStyle name="Currency 3 18 4" xfId="1293"/>
    <cellStyle name="Currency 3 18 5" xfId="1294"/>
    <cellStyle name="Currency 3 18 6" xfId="1295"/>
    <cellStyle name="Currency 3 18 7" xfId="1296"/>
    <cellStyle name="Currency 3 18 8" xfId="1297"/>
    <cellStyle name="Currency 3 18 9" xfId="1298"/>
    <cellStyle name="Currency 3 19" xfId="1299"/>
    <cellStyle name="Currency 3 19 10" xfId="1300"/>
    <cellStyle name="Currency 3 19 11" xfId="1301"/>
    <cellStyle name="Currency 3 19 12" xfId="1302"/>
    <cellStyle name="Currency 3 19 13" xfId="1303"/>
    <cellStyle name="Currency 3 19 14" xfId="1304"/>
    <cellStyle name="Currency 3 19 15" xfId="1305"/>
    <cellStyle name="Currency 3 19 2" xfId="1306"/>
    <cellStyle name="Currency 3 19 3" xfId="1307"/>
    <cellStyle name="Currency 3 19 4" xfId="1308"/>
    <cellStyle name="Currency 3 19 5" xfId="1309"/>
    <cellStyle name="Currency 3 19 6" xfId="1310"/>
    <cellStyle name="Currency 3 19 7" xfId="1311"/>
    <cellStyle name="Currency 3 19 8" xfId="1312"/>
    <cellStyle name="Currency 3 19 9" xfId="1313"/>
    <cellStyle name="Currency 3 2" xfId="1314"/>
    <cellStyle name="Currency 3 2 10" xfId="1315"/>
    <cellStyle name="Currency 3 2 11" xfId="1316"/>
    <cellStyle name="Currency 3 2 12" xfId="1317"/>
    <cellStyle name="Currency 3 2 13" xfId="1318"/>
    <cellStyle name="Currency 3 2 14" xfId="1319"/>
    <cellStyle name="Currency 3 2 15" xfId="1320"/>
    <cellStyle name="Currency 3 2 2" xfId="1321"/>
    <cellStyle name="Currency 3 2 3" xfId="1322"/>
    <cellStyle name="Currency 3 2 4" xfId="1323"/>
    <cellStyle name="Currency 3 2 5" xfId="1324"/>
    <cellStyle name="Currency 3 2 6" xfId="1325"/>
    <cellStyle name="Currency 3 2 7" xfId="1326"/>
    <cellStyle name="Currency 3 2 8" xfId="1327"/>
    <cellStyle name="Currency 3 2 9" xfId="1328"/>
    <cellStyle name="Currency 3 20" xfId="1329"/>
    <cellStyle name="Currency 3 20 10" xfId="1330"/>
    <cellStyle name="Currency 3 20 11" xfId="1331"/>
    <cellStyle name="Currency 3 20 12" xfId="1332"/>
    <cellStyle name="Currency 3 20 13" xfId="1333"/>
    <cellStyle name="Currency 3 20 14" xfId="1334"/>
    <cellStyle name="Currency 3 20 15" xfId="1335"/>
    <cellStyle name="Currency 3 20 2" xfId="1336"/>
    <cellStyle name="Currency 3 20 3" xfId="1337"/>
    <cellStyle name="Currency 3 20 4" xfId="1338"/>
    <cellStyle name="Currency 3 20 5" xfId="1339"/>
    <cellStyle name="Currency 3 20 6" xfId="1340"/>
    <cellStyle name="Currency 3 20 7" xfId="1341"/>
    <cellStyle name="Currency 3 20 8" xfId="1342"/>
    <cellStyle name="Currency 3 20 9" xfId="1343"/>
    <cellStyle name="Currency 3 21" xfId="1344"/>
    <cellStyle name="Currency 3 21 10" xfId="1345"/>
    <cellStyle name="Currency 3 21 11" xfId="1346"/>
    <cellStyle name="Currency 3 21 12" xfId="1347"/>
    <cellStyle name="Currency 3 21 13" xfId="1348"/>
    <cellStyle name="Currency 3 21 14" xfId="1349"/>
    <cellStyle name="Currency 3 21 15" xfId="1350"/>
    <cellStyle name="Currency 3 21 2" xfId="1351"/>
    <cellStyle name="Currency 3 21 3" xfId="1352"/>
    <cellStyle name="Currency 3 21 4" xfId="1353"/>
    <cellStyle name="Currency 3 21 5" xfId="1354"/>
    <cellStyle name="Currency 3 21 6" xfId="1355"/>
    <cellStyle name="Currency 3 21 7" xfId="1356"/>
    <cellStyle name="Currency 3 21 8" xfId="1357"/>
    <cellStyle name="Currency 3 21 9" xfId="1358"/>
    <cellStyle name="Currency 3 22" xfId="1359"/>
    <cellStyle name="Currency 3 22 10" xfId="1360"/>
    <cellStyle name="Currency 3 22 11" xfId="1361"/>
    <cellStyle name="Currency 3 22 12" xfId="1362"/>
    <cellStyle name="Currency 3 22 13" xfId="1363"/>
    <cellStyle name="Currency 3 22 14" xfId="1364"/>
    <cellStyle name="Currency 3 22 15" xfId="1365"/>
    <cellStyle name="Currency 3 22 2" xfId="1366"/>
    <cellStyle name="Currency 3 22 3" xfId="1367"/>
    <cellStyle name="Currency 3 22 4" xfId="1368"/>
    <cellStyle name="Currency 3 22 5" xfId="1369"/>
    <cellStyle name="Currency 3 22 6" xfId="1370"/>
    <cellStyle name="Currency 3 22 7" xfId="1371"/>
    <cellStyle name="Currency 3 22 8" xfId="1372"/>
    <cellStyle name="Currency 3 22 9" xfId="1373"/>
    <cellStyle name="Currency 3 23" xfId="1374"/>
    <cellStyle name="Currency 3 23 10" xfId="1375"/>
    <cellStyle name="Currency 3 23 11" xfId="1376"/>
    <cellStyle name="Currency 3 23 12" xfId="1377"/>
    <cellStyle name="Currency 3 23 13" xfId="1378"/>
    <cellStyle name="Currency 3 23 14" xfId="1379"/>
    <cellStyle name="Currency 3 23 15" xfId="1380"/>
    <cellStyle name="Currency 3 23 2" xfId="1381"/>
    <cellStyle name="Currency 3 23 3" xfId="1382"/>
    <cellStyle name="Currency 3 23 4" xfId="1383"/>
    <cellStyle name="Currency 3 23 5" xfId="1384"/>
    <cellStyle name="Currency 3 23 6" xfId="1385"/>
    <cellStyle name="Currency 3 23 7" xfId="1386"/>
    <cellStyle name="Currency 3 23 8" xfId="1387"/>
    <cellStyle name="Currency 3 23 9" xfId="1388"/>
    <cellStyle name="Currency 3 24" xfId="1389"/>
    <cellStyle name="Currency 3 24 10" xfId="1390"/>
    <cellStyle name="Currency 3 24 11" xfId="1391"/>
    <cellStyle name="Currency 3 24 12" xfId="1392"/>
    <cellStyle name="Currency 3 24 13" xfId="1393"/>
    <cellStyle name="Currency 3 24 14" xfId="1394"/>
    <cellStyle name="Currency 3 24 15" xfId="1395"/>
    <cellStyle name="Currency 3 24 2" xfId="1396"/>
    <cellStyle name="Currency 3 24 3" xfId="1397"/>
    <cellStyle name="Currency 3 24 4" xfId="1398"/>
    <cellStyle name="Currency 3 24 5" xfId="1399"/>
    <cellStyle name="Currency 3 24 6" xfId="1400"/>
    <cellStyle name="Currency 3 24 7" xfId="1401"/>
    <cellStyle name="Currency 3 24 8" xfId="1402"/>
    <cellStyle name="Currency 3 24 9" xfId="1403"/>
    <cellStyle name="Currency 3 25" xfId="1404"/>
    <cellStyle name="Currency 3 25 10" xfId="1405"/>
    <cellStyle name="Currency 3 25 11" xfId="1406"/>
    <cellStyle name="Currency 3 25 12" xfId="1407"/>
    <cellStyle name="Currency 3 25 13" xfId="1408"/>
    <cellStyle name="Currency 3 25 14" xfId="1409"/>
    <cellStyle name="Currency 3 25 15" xfId="1410"/>
    <cellStyle name="Currency 3 25 2" xfId="1411"/>
    <cellStyle name="Currency 3 25 3" xfId="1412"/>
    <cellStyle name="Currency 3 25 4" xfId="1413"/>
    <cellStyle name="Currency 3 25 5" xfId="1414"/>
    <cellStyle name="Currency 3 25 6" xfId="1415"/>
    <cellStyle name="Currency 3 25 7" xfId="1416"/>
    <cellStyle name="Currency 3 25 8" xfId="1417"/>
    <cellStyle name="Currency 3 25 9" xfId="1418"/>
    <cellStyle name="Currency 3 26" xfId="1419"/>
    <cellStyle name="Currency 3 26 10" xfId="1420"/>
    <cellStyle name="Currency 3 26 11" xfId="1421"/>
    <cellStyle name="Currency 3 26 12" xfId="1422"/>
    <cellStyle name="Currency 3 26 13" xfId="1423"/>
    <cellStyle name="Currency 3 26 14" xfId="1424"/>
    <cellStyle name="Currency 3 26 15" xfId="1425"/>
    <cellStyle name="Currency 3 26 2" xfId="1426"/>
    <cellStyle name="Currency 3 26 3" xfId="1427"/>
    <cellStyle name="Currency 3 26 4" xfId="1428"/>
    <cellStyle name="Currency 3 26 5" xfId="1429"/>
    <cellStyle name="Currency 3 26 6" xfId="1430"/>
    <cellStyle name="Currency 3 26 7" xfId="1431"/>
    <cellStyle name="Currency 3 26 8" xfId="1432"/>
    <cellStyle name="Currency 3 26 9" xfId="1433"/>
    <cellStyle name="Currency 3 27" xfId="1434"/>
    <cellStyle name="Currency 3 27 10" xfId="1435"/>
    <cellStyle name="Currency 3 27 11" xfId="1436"/>
    <cellStyle name="Currency 3 27 12" xfId="1437"/>
    <cellStyle name="Currency 3 27 13" xfId="1438"/>
    <cellStyle name="Currency 3 27 14" xfId="1439"/>
    <cellStyle name="Currency 3 27 15" xfId="1440"/>
    <cellStyle name="Currency 3 27 2" xfId="1441"/>
    <cellStyle name="Currency 3 27 3" xfId="1442"/>
    <cellStyle name="Currency 3 27 4" xfId="1443"/>
    <cellStyle name="Currency 3 27 5" xfId="1444"/>
    <cellStyle name="Currency 3 27 6" xfId="1445"/>
    <cellStyle name="Currency 3 27 7" xfId="1446"/>
    <cellStyle name="Currency 3 27 8" xfId="1447"/>
    <cellStyle name="Currency 3 27 9" xfId="1448"/>
    <cellStyle name="Currency 3 28" xfId="1449"/>
    <cellStyle name="Currency 3 28 10" xfId="1450"/>
    <cellStyle name="Currency 3 28 11" xfId="1451"/>
    <cellStyle name="Currency 3 28 12" xfId="1452"/>
    <cellStyle name="Currency 3 28 13" xfId="1453"/>
    <cellStyle name="Currency 3 28 14" xfId="1454"/>
    <cellStyle name="Currency 3 28 15" xfId="1455"/>
    <cellStyle name="Currency 3 28 2" xfId="1456"/>
    <cellStyle name="Currency 3 28 3" xfId="1457"/>
    <cellStyle name="Currency 3 28 4" xfId="1458"/>
    <cellStyle name="Currency 3 28 5" xfId="1459"/>
    <cellStyle name="Currency 3 28 6" xfId="1460"/>
    <cellStyle name="Currency 3 28 7" xfId="1461"/>
    <cellStyle name="Currency 3 28 8" xfId="1462"/>
    <cellStyle name="Currency 3 28 9" xfId="1463"/>
    <cellStyle name="Currency 3 29" xfId="1464"/>
    <cellStyle name="Currency 3 29 10" xfId="1465"/>
    <cellStyle name="Currency 3 29 11" xfId="1466"/>
    <cellStyle name="Currency 3 29 12" xfId="1467"/>
    <cellStyle name="Currency 3 29 13" xfId="1468"/>
    <cellStyle name="Currency 3 29 14" xfId="1469"/>
    <cellStyle name="Currency 3 29 15" xfId="1470"/>
    <cellStyle name="Currency 3 29 2" xfId="1471"/>
    <cellStyle name="Currency 3 29 3" xfId="1472"/>
    <cellStyle name="Currency 3 29 4" xfId="1473"/>
    <cellStyle name="Currency 3 29 5" xfId="1474"/>
    <cellStyle name="Currency 3 29 6" xfId="1475"/>
    <cellStyle name="Currency 3 29 7" xfId="1476"/>
    <cellStyle name="Currency 3 29 8" xfId="1477"/>
    <cellStyle name="Currency 3 29 9" xfId="1478"/>
    <cellStyle name="Currency 3 3" xfId="1479"/>
    <cellStyle name="Currency 3 3 10" xfId="1480"/>
    <cellStyle name="Currency 3 3 11" xfId="1481"/>
    <cellStyle name="Currency 3 3 12" xfId="1482"/>
    <cellStyle name="Currency 3 3 13" xfId="1483"/>
    <cellStyle name="Currency 3 3 14" xfId="1484"/>
    <cellStyle name="Currency 3 3 15" xfId="1485"/>
    <cellStyle name="Currency 3 3 2" xfId="1486"/>
    <cellStyle name="Currency 3 3 3" xfId="1487"/>
    <cellStyle name="Currency 3 3 4" xfId="1488"/>
    <cellStyle name="Currency 3 3 5" xfId="1489"/>
    <cellStyle name="Currency 3 3 6" xfId="1490"/>
    <cellStyle name="Currency 3 3 7" xfId="1491"/>
    <cellStyle name="Currency 3 3 8" xfId="1492"/>
    <cellStyle name="Currency 3 3 9" xfId="1493"/>
    <cellStyle name="Currency 3 30" xfId="1494"/>
    <cellStyle name="Currency 3 30 10" xfId="1495"/>
    <cellStyle name="Currency 3 30 11" xfId="1496"/>
    <cellStyle name="Currency 3 30 12" xfId="1497"/>
    <cellStyle name="Currency 3 30 13" xfId="1498"/>
    <cellStyle name="Currency 3 30 14" xfId="1499"/>
    <cellStyle name="Currency 3 30 15" xfId="1500"/>
    <cellStyle name="Currency 3 30 2" xfId="1501"/>
    <cellStyle name="Currency 3 30 3" xfId="1502"/>
    <cellStyle name="Currency 3 30 4" xfId="1503"/>
    <cellStyle name="Currency 3 30 5" xfId="1504"/>
    <cellStyle name="Currency 3 30 6" xfId="1505"/>
    <cellStyle name="Currency 3 30 7" xfId="1506"/>
    <cellStyle name="Currency 3 30 8" xfId="1507"/>
    <cellStyle name="Currency 3 30 9" xfId="1508"/>
    <cellStyle name="Currency 3 31" xfId="1509"/>
    <cellStyle name="Currency 3 31 10" xfId="1510"/>
    <cellStyle name="Currency 3 31 11" xfId="1511"/>
    <cellStyle name="Currency 3 31 12" xfId="1512"/>
    <cellStyle name="Currency 3 31 13" xfId="1513"/>
    <cellStyle name="Currency 3 31 14" xfId="1514"/>
    <cellStyle name="Currency 3 31 15" xfId="1515"/>
    <cellStyle name="Currency 3 31 2" xfId="1516"/>
    <cellStyle name="Currency 3 31 3" xfId="1517"/>
    <cellStyle name="Currency 3 31 4" xfId="1518"/>
    <cellStyle name="Currency 3 31 5" xfId="1519"/>
    <cellStyle name="Currency 3 31 6" xfId="1520"/>
    <cellStyle name="Currency 3 31 7" xfId="1521"/>
    <cellStyle name="Currency 3 31 8" xfId="1522"/>
    <cellStyle name="Currency 3 31 9" xfId="1523"/>
    <cellStyle name="Currency 3 32" xfId="1524"/>
    <cellStyle name="Currency 3 32 10" xfId="1525"/>
    <cellStyle name="Currency 3 32 11" xfId="1526"/>
    <cellStyle name="Currency 3 32 12" xfId="1527"/>
    <cellStyle name="Currency 3 32 13" xfId="1528"/>
    <cellStyle name="Currency 3 32 14" xfId="1529"/>
    <cellStyle name="Currency 3 32 15" xfId="1530"/>
    <cellStyle name="Currency 3 32 2" xfId="1531"/>
    <cellStyle name="Currency 3 32 3" xfId="1532"/>
    <cellStyle name="Currency 3 32 4" xfId="1533"/>
    <cellStyle name="Currency 3 32 5" xfId="1534"/>
    <cellStyle name="Currency 3 32 6" xfId="1535"/>
    <cellStyle name="Currency 3 32 7" xfId="1536"/>
    <cellStyle name="Currency 3 32 8" xfId="1537"/>
    <cellStyle name="Currency 3 32 9" xfId="1538"/>
    <cellStyle name="Currency 3 33" xfId="1539"/>
    <cellStyle name="Currency 3 33 10" xfId="1540"/>
    <cellStyle name="Currency 3 33 11" xfId="1541"/>
    <cellStyle name="Currency 3 33 12" xfId="1542"/>
    <cellStyle name="Currency 3 33 13" xfId="1543"/>
    <cellStyle name="Currency 3 33 14" xfId="1544"/>
    <cellStyle name="Currency 3 33 15" xfId="1545"/>
    <cellStyle name="Currency 3 33 2" xfId="1546"/>
    <cellStyle name="Currency 3 33 3" xfId="1547"/>
    <cellStyle name="Currency 3 33 4" xfId="1548"/>
    <cellStyle name="Currency 3 33 5" xfId="1549"/>
    <cellStyle name="Currency 3 33 6" xfId="1550"/>
    <cellStyle name="Currency 3 33 7" xfId="1551"/>
    <cellStyle name="Currency 3 33 8" xfId="1552"/>
    <cellStyle name="Currency 3 33 9" xfId="1553"/>
    <cellStyle name="Currency 3 34" xfId="1554"/>
    <cellStyle name="Currency 3 34 10" xfId="1555"/>
    <cellStyle name="Currency 3 34 11" xfId="1556"/>
    <cellStyle name="Currency 3 34 12" xfId="1557"/>
    <cellStyle name="Currency 3 34 13" xfId="1558"/>
    <cellStyle name="Currency 3 34 14" xfId="1559"/>
    <cellStyle name="Currency 3 34 15" xfId="1560"/>
    <cellStyle name="Currency 3 34 2" xfId="1561"/>
    <cellStyle name="Currency 3 34 3" xfId="1562"/>
    <cellStyle name="Currency 3 34 4" xfId="1563"/>
    <cellStyle name="Currency 3 34 5" xfId="1564"/>
    <cellStyle name="Currency 3 34 6" xfId="1565"/>
    <cellStyle name="Currency 3 34 7" xfId="1566"/>
    <cellStyle name="Currency 3 34 8" xfId="1567"/>
    <cellStyle name="Currency 3 34 9" xfId="1568"/>
    <cellStyle name="Currency 3 35" xfId="1569"/>
    <cellStyle name="Currency 3 35 10" xfId="1570"/>
    <cellStyle name="Currency 3 35 11" xfId="1571"/>
    <cellStyle name="Currency 3 35 12" xfId="1572"/>
    <cellStyle name="Currency 3 35 13" xfId="1573"/>
    <cellStyle name="Currency 3 35 14" xfId="1574"/>
    <cellStyle name="Currency 3 35 15" xfId="1575"/>
    <cellStyle name="Currency 3 35 2" xfId="1576"/>
    <cellStyle name="Currency 3 35 3" xfId="1577"/>
    <cellStyle name="Currency 3 35 4" xfId="1578"/>
    <cellStyle name="Currency 3 35 5" xfId="1579"/>
    <cellStyle name="Currency 3 35 6" xfId="1580"/>
    <cellStyle name="Currency 3 35 7" xfId="1581"/>
    <cellStyle name="Currency 3 35 8" xfId="1582"/>
    <cellStyle name="Currency 3 35 9" xfId="1583"/>
    <cellStyle name="Currency 3 36" xfId="1584"/>
    <cellStyle name="Currency 3 36 10" xfId="1585"/>
    <cellStyle name="Currency 3 36 11" xfId="1586"/>
    <cellStyle name="Currency 3 36 12" xfId="1587"/>
    <cellStyle name="Currency 3 36 13" xfId="1588"/>
    <cellStyle name="Currency 3 36 14" xfId="1589"/>
    <cellStyle name="Currency 3 36 15" xfId="1590"/>
    <cellStyle name="Currency 3 36 2" xfId="1591"/>
    <cellStyle name="Currency 3 36 3" xfId="1592"/>
    <cellStyle name="Currency 3 36 4" xfId="1593"/>
    <cellStyle name="Currency 3 36 5" xfId="1594"/>
    <cellStyle name="Currency 3 36 6" xfId="1595"/>
    <cellStyle name="Currency 3 36 7" xfId="1596"/>
    <cellStyle name="Currency 3 36 8" xfId="1597"/>
    <cellStyle name="Currency 3 36 9" xfId="1598"/>
    <cellStyle name="Currency 3 37" xfId="1599"/>
    <cellStyle name="Currency 3 37 10" xfId="1600"/>
    <cellStyle name="Currency 3 37 11" xfId="1601"/>
    <cellStyle name="Currency 3 37 12" xfId="1602"/>
    <cellStyle name="Currency 3 37 13" xfId="1603"/>
    <cellStyle name="Currency 3 37 14" xfId="1604"/>
    <cellStyle name="Currency 3 37 15" xfId="1605"/>
    <cellStyle name="Currency 3 37 2" xfId="1606"/>
    <cellStyle name="Currency 3 37 3" xfId="1607"/>
    <cellStyle name="Currency 3 37 4" xfId="1608"/>
    <cellStyle name="Currency 3 37 5" xfId="1609"/>
    <cellStyle name="Currency 3 37 6" xfId="1610"/>
    <cellStyle name="Currency 3 37 7" xfId="1611"/>
    <cellStyle name="Currency 3 37 8" xfId="1612"/>
    <cellStyle name="Currency 3 37 9" xfId="1613"/>
    <cellStyle name="Currency 3 38" xfId="1614"/>
    <cellStyle name="Currency 3 38 10" xfId="1615"/>
    <cellStyle name="Currency 3 38 11" xfId="1616"/>
    <cellStyle name="Currency 3 38 12" xfId="1617"/>
    <cellStyle name="Currency 3 38 13" xfId="1618"/>
    <cellStyle name="Currency 3 38 14" xfId="1619"/>
    <cellStyle name="Currency 3 38 15" xfId="1620"/>
    <cellStyle name="Currency 3 38 2" xfId="1621"/>
    <cellStyle name="Currency 3 38 3" xfId="1622"/>
    <cellStyle name="Currency 3 38 4" xfId="1623"/>
    <cellStyle name="Currency 3 38 5" xfId="1624"/>
    <cellStyle name="Currency 3 38 6" xfId="1625"/>
    <cellStyle name="Currency 3 38 7" xfId="1626"/>
    <cellStyle name="Currency 3 38 8" xfId="1627"/>
    <cellStyle name="Currency 3 38 9" xfId="1628"/>
    <cellStyle name="Currency 3 39" xfId="1629"/>
    <cellStyle name="Currency 3 39 10" xfId="1630"/>
    <cellStyle name="Currency 3 39 11" xfId="1631"/>
    <cellStyle name="Currency 3 39 12" xfId="1632"/>
    <cellStyle name="Currency 3 39 13" xfId="1633"/>
    <cellStyle name="Currency 3 39 14" xfId="1634"/>
    <cellStyle name="Currency 3 39 15" xfId="1635"/>
    <cellStyle name="Currency 3 39 2" xfId="1636"/>
    <cellStyle name="Currency 3 39 3" xfId="1637"/>
    <cellStyle name="Currency 3 39 4" xfId="1638"/>
    <cellStyle name="Currency 3 39 5" xfId="1639"/>
    <cellStyle name="Currency 3 39 6" xfId="1640"/>
    <cellStyle name="Currency 3 39 7" xfId="1641"/>
    <cellStyle name="Currency 3 39 8" xfId="1642"/>
    <cellStyle name="Currency 3 39 9" xfId="1643"/>
    <cellStyle name="Currency 3 4" xfId="1644"/>
    <cellStyle name="Currency 3 4 10" xfId="1645"/>
    <cellStyle name="Currency 3 4 11" xfId="1646"/>
    <cellStyle name="Currency 3 4 12" xfId="1647"/>
    <cellStyle name="Currency 3 4 13" xfId="1648"/>
    <cellStyle name="Currency 3 4 14" xfId="1649"/>
    <cellStyle name="Currency 3 4 15" xfId="1650"/>
    <cellStyle name="Currency 3 4 2" xfId="1651"/>
    <cellStyle name="Currency 3 4 3" xfId="1652"/>
    <cellStyle name="Currency 3 4 4" xfId="1653"/>
    <cellStyle name="Currency 3 4 5" xfId="1654"/>
    <cellStyle name="Currency 3 4 6" xfId="1655"/>
    <cellStyle name="Currency 3 4 7" xfId="1656"/>
    <cellStyle name="Currency 3 4 8" xfId="1657"/>
    <cellStyle name="Currency 3 4 9" xfId="1658"/>
    <cellStyle name="Currency 3 40" xfId="1659"/>
    <cellStyle name="Currency 3 40 10" xfId="1660"/>
    <cellStyle name="Currency 3 40 11" xfId="1661"/>
    <cellStyle name="Currency 3 40 12" xfId="1662"/>
    <cellStyle name="Currency 3 40 13" xfId="1663"/>
    <cellStyle name="Currency 3 40 14" xfId="1664"/>
    <cellStyle name="Currency 3 40 15" xfId="1665"/>
    <cellStyle name="Currency 3 40 2" xfId="1666"/>
    <cellStyle name="Currency 3 40 3" xfId="1667"/>
    <cellStyle name="Currency 3 40 4" xfId="1668"/>
    <cellStyle name="Currency 3 40 5" xfId="1669"/>
    <cellStyle name="Currency 3 40 6" xfId="1670"/>
    <cellStyle name="Currency 3 40 7" xfId="1671"/>
    <cellStyle name="Currency 3 40 8" xfId="1672"/>
    <cellStyle name="Currency 3 40 9" xfId="1673"/>
    <cellStyle name="Currency 3 41" xfId="1674"/>
    <cellStyle name="Currency 3 41 10" xfId="1675"/>
    <cellStyle name="Currency 3 41 11" xfId="1676"/>
    <cellStyle name="Currency 3 41 12" xfId="1677"/>
    <cellStyle name="Currency 3 41 13" xfId="1678"/>
    <cellStyle name="Currency 3 41 14" xfId="1679"/>
    <cellStyle name="Currency 3 41 15" xfId="1680"/>
    <cellStyle name="Currency 3 41 2" xfId="1681"/>
    <cellStyle name="Currency 3 41 3" xfId="1682"/>
    <cellStyle name="Currency 3 41 4" xfId="1683"/>
    <cellStyle name="Currency 3 41 5" xfId="1684"/>
    <cellStyle name="Currency 3 41 6" xfId="1685"/>
    <cellStyle name="Currency 3 41 7" xfId="1686"/>
    <cellStyle name="Currency 3 41 8" xfId="1687"/>
    <cellStyle name="Currency 3 41 9" xfId="1688"/>
    <cellStyle name="Currency 3 42" xfId="1689"/>
    <cellStyle name="Currency 3 42 10" xfId="1690"/>
    <cellStyle name="Currency 3 42 11" xfId="1691"/>
    <cellStyle name="Currency 3 42 12" xfId="1692"/>
    <cellStyle name="Currency 3 42 13" xfId="1693"/>
    <cellStyle name="Currency 3 42 14" xfId="1694"/>
    <cellStyle name="Currency 3 42 15" xfId="1695"/>
    <cellStyle name="Currency 3 42 2" xfId="1696"/>
    <cellStyle name="Currency 3 42 3" xfId="1697"/>
    <cellStyle name="Currency 3 42 4" xfId="1698"/>
    <cellStyle name="Currency 3 42 5" xfId="1699"/>
    <cellStyle name="Currency 3 42 6" xfId="1700"/>
    <cellStyle name="Currency 3 42 7" xfId="1701"/>
    <cellStyle name="Currency 3 42 8" xfId="1702"/>
    <cellStyle name="Currency 3 42 9" xfId="1703"/>
    <cellStyle name="Currency 3 43" xfId="1704"/>
    <cellStyle name="Currency 3 43 10" xfId="1705"/>
    <cellStyle name="Currency 3 43 11" xfId="1706"/>
    <cellStyle name="Currency 3 43 12" xfId="1707"/>
    <cellStyle name="Currency 3 43 13" xfId="1708"/>
    <cellStyle name="Currency 3 43 14" xfId="1709"/>
    <cellStyle name="Currency 3 43 15" xfId="1710"/>
    <cellStyle name="Currency 3 43 2" xfId="1711"/>
    <cellStyle name="Currency 3 43 3" xfId="1712"/>
    <cellStyle name="Currency 3 43 4" xfId="1713"/>
    <cellStyle name="Currency 3 43 5" xfId="1714"/>
    <cellStyle name="Currency 3 43 6" xfId="1715"/>
    <cellStyle name="Currency 3 43 7" xfId="1716"/>
    <cellStyle name="Currency 3 43 8" xfId="1717"/>
    <cellStyle name="Currency 3 43 9" xfId="1718"/>
    <cellStyle name="Currency 3 44" xfId="1719"/>
    <cellStyle name="Currency 3 44 10" xfId="1720"/>
    <cellStyle name="Currency 3 44 11" xfId="1721"/>
    <cellStyle name="Currency 3 44 12" xfId="1722"/>
    <cellStyle name="Currency 3 44 13" xfId="1723"/>
    <cellStyle name="Currency 3 44 14" xfId="1724"/>
    <cellStyle name="Currency 3 44 15" xfId="1725"/>
    <cellStyle name="Currency 3 44 2" xfId="1726"/>
    <cellStyle name="Currency 3 44 3" xfId="1727"/>
    <cellStyle name="Currency 3 44 4" xfId="1728"/>
    <cellStyle name="Currency 3 44 5" xfId="1729"/>
    <cellStyle name="Currency 3 44 6" xfId="1730"/>
    <cellStyle name="Currency 3 44 7" xfId="1731"/>
    <cellStyle name="Currency 3 44 8" xfId="1732"/>
    <cellStyle name="Currency 3 44 9" xfId="1733"/>
    <cellStyle name="Currency 3 45" xfId="1734"/>
    <cellStyle name="Currency 3 45 10" xfId="1735"/>
    <cellStyle name="Currency 3 45 11" xfId="1736"/>
    <cellStyle name="Currency 3 45 12" xfId="1737"/>
    <cellStyle name="Currency 3 45 13" xfId="1738"/>
    <cellStyle name="Currency 3 45 14" xfId="1739"/>
    <cellStyle name="Currency 3 45 15" xfId="1740"/>
    <cellStyle name="Currency 3 45 2" xfId="1741"/>
    <cellStyle name="Currency 3 45 3" xfId="1742"/>
    <cellStyle name="Currency 3 45 4" xfId="1743"/>
    <cellStyle name="Currency 3 45 5" xfId="1744"/>
    <cellStyle name="Currency 3 45 6" xfId="1745"/>
    <cellStyle name="Currency 3 45 7" xfId="1746"/>
    <cellStyle name="Currency 3 45 8" xfId="1747"/>
    <cellStyle name="Currency 3 45 9" xfId="1748"/>
    <cellStyle name="Currency 3 46" xfId="1749"/>
    <cellStyle name="Currency 3 46 10" xfId="1750"/>
    <cellStyle name="Currency 3 46 11" xfId="1751"/>
    <cellStyle name="Currency 3 46 12" xfId="1752"/>
    <cellStyle name="Currency 3 46 13" xfId="1753"/>
    <cellStyle name="Currency 3 46 14" xfId="1754"/>
    <cellStyle name="Currency 3 46 15" xfId="1755"/>
    <cellStyle name="Currency 3 46 2" xfId="1756"/>
    <cellStyle name="Currency 3 46 3" xfId="1757"/>
    <cellStyle name="Currency 3 46 4" xfId="1758"/>
    <cellStyle name="Currency 3 46 5" xfId="1759"/>
    <cellStyle name="Currency 3 46 6" xfId="1760"/>
    <cellStyle name="Currency 3 46 7" xfId="1761"/>
    <cellStyle name="Currency 3 46 8" xfId="1762"/>
    <cellStyle name="Currency 3 46 9" xfId="1763"/>
    <cellStyle name="Currency 3 47" xfId="1764"/>
    <cellStyle name="Currency 3 47 10" xfId="1765"/>
    <cellStyle name="Currency 3 47 11" xfId="1766"/>
    <cellStyle name="Currency 3 47 12" xfId="1767"/>
    <cellStyle name="Currency 3 47 13" xfId="1768"/>
    <cellStyle name="Currency 3 47 14" xfId="1769"/>
    <cellStyle name="Currency 3 47 15" xfId="1770"/>
    <cellStyle name="Currency 3 47 2" xfId="1771"/>
    <cellStyle name="Currency 3 47 3" xfId="1772"/>
    <cellStyle name="Currency 3 47 4" xfId="1773"/>
    <cellStyle name="Currency 3 47 5" xfId="1774"/>
    <cellStyle name="Currency 3 47 6" xfId="1775"/>
    <cellStyle name="Currency 3 47 7" xfId="1776"/>
    <cellStyle name="Currency 3 47 8" xfId="1777"/>
    <cellStyle name="Currency 3 47 9" xfId="1778"/>
    <cellStyle name="Currency 3 48" xfId="1779"/>
    <cellStyle name="Currency 3 48 10" xfId="1780"/>
    <cellStyle name="Currency 3 48 11" xfId="1781"/>
    <cellStyle name="Currency 3 48 12" xfId="1782"/>
    <cellStyle name="Currency 3 48 13" xfId="1783"/>
    <cellStyle name="Currency 3 48 14" xfId="1784"/>
    <cellStyle name="Currency 3 48 15" xfId="1785"/>
    <cellStyle name="Currency 3 48 2" xfId="1786"/>
    <cellStyle name="Currency 3 48 3" xfId="1787"/>
    <cellStyle name="Currency 3 48 4" xfId="1788"/>
    <cellStyle name="Currency 3 48 5" xfId="1789"/>
    <cellStyle name="Currency 3 48 6" xfId="1790"/>
    <cellStyle name="Currency 3 48 7" xfId="1791"/>
    <cellStyle name="Currency 3 48 8" xfId="1792"/>
    <cellStyle name="Currency 3 48 9" xfId="1793"/>
    <cellStyle name="Currency 3 49" xfId="1794"/>
    <cellStyle name="Currency 3 49 10" xfId="1795"/>
    <cellStyle name="Currency 3 49 11" xfId="1796"/>
    <cellStyle name="Currency 3 49 12" xfId="1797"/>
    <cellStyle name="Currency 3 49 13" xfId="1798"/>
    <cellStyle name="Currency 3 49 14" xfId="1799"/>
    <cellStyle name="Currency 3 49 15" xfId="1800"/>
    <cellStyle name="Currency 3 49 2" xfId="1801"/>
    <cellStyle name="Currency 3 49 3" xfId="1802"/>
    <cellStyle name="Currency 3 49 4" xfId="1803"/>
    <cellStyle name="Currency 3 49 5" xfId="1804"/>
    <cellStyle name="Currency 3 49 6" xfId="1805"/>
    <cellStyle name="Currency 3 49 7" xfId="1806"/>
    <cellStyle name="Currency 3 49 8" xfId="1807"/>
    <cellStyle name="Currency 3 49 9" xfId="1808"/>
    <cellStyle name="Currency 3 5" xfId="1809"/>
    <cellStyle name="Currency 3 5 10" xfId="1810"/>
    <cellStyle name="Currency 3 5 11" xfId="1811"/>
    <cellStyle name="Currency 3 5 12" xfId="1812"/>
    <cellStyle name="Currency 3 5 13" xfId="1813"/>
    <cellStyle name="Currency 3 5 14" xfId="1814"/>
    <cellStyle name="Currency 3 5 15" xfId="1815"/>
    <cellStyle name="Currency 3 5 2" xfId="1816"/>
    <cellStyle name="Currency 3 5 3" xfId="1817"/>
    <cellStyle name="Currency 3 5 4" xfId="1818"/>
    <cellStyle name="Currency 3 5 5" xfId="1819"/>
    <cellStyle name="Currency 3 5 6" xfId="1820"/>
    <cellStyle name="Currency 3 5 7" xfId="1821"/>
    <cellStyle name="Currency 3 5 8" xfId="1822"/>
    <cellStyle name="Currency 3 5 9" xfId="1823"/>
    <cellStyle name="Currency 3 50" xfId="1824"/>
    <cellStyle name="Currency 3 50 10" xfId="1825"/>
    <cellStyle name="Currency 3 50 11" xfId="1826"/>
    <cellStyle name="Currency 3 50 12" xfId="1827"/>
    <cellStyle name="Currency 3 50 13" xfId="1828"/>
    <cellStyle name="Currency 3 50 14" xfId="1829"/>
    <cellStyle name="Currency 3 50 15" xfId="1830"/>
    <cellStyle name="Currency 3 50 2" xfId="1831"/>
    <cellStyle name="Currency 3 50 3" xfId="1832"/>
    <cellStyle name="Currency 3 50 4" xfId="1833"/>
    <cellStyle name="Currency 3 50 5" xfId="1834"/>
    <cellStyle name="Currency 3 50 6" xfId="1835"/>
    <cellStyle name="Currency 3 50 7" xfId="1836"/>
    <cellStyle name="Currency 3 50 8" xfId="1837"/>
    <cellStyle name="Currency 3 50 9" xfId="1838"/>
    <cellStyle name="Currency 3 51" xfId="1839"/>
    <cellStyle name="Currency 3 51 10" xfId="1840"/>
    <cellStyle name="Currency 3 51 11" xfId="1841"/>
    <cellStyle name="Currency 3 51 12" xfId="1842"/>
    <cellStyle name="Currency 3 51 13" xfId="1843"/>
    <cellStyle name="Currency 3 51 14" xfId="1844"/>
    <cellStyle name="Currency 3 51 15" xfId="1845"/>
    <cellStyle name="Currency 3 51 2" xfId="1846"/>
    <cellStyle name="Currency 3 51 3" xfId="1847"/>
    <cellStyle name="Currency 3 51 4" xfId="1848"/>
    <cellStyle name="Currency 3 51 5" xfId="1849"/>
    <cellStyle name="Currency 3 51 6" xfId="1850"/>
    <cellStyle name="Currency 3 51 7" xfId="1851"/>
    <cellStyle name="Currency 3 51 8" xfId="1852"/>
    <cellStyle name="Currency 3 51 9" xfId="1853"/>
    <cellStyle name="Currency 3 52" xfId="1854"/>
    <cellStyle name="Currency 3 52 10" xfId="1855"/>
    <cellStyle name="Currency 3 52 11" xfId="1856"/>
    <cellStyle name="Currency 3 52 12" xfId="1857"/>
    <cellStyle name="Currency 3 52 13" xfId="1858"/>
    <cellStyle name="Currency 3 52 14" xfId="1859"/>
    <cellStyle name="Currency 3 52 15" xfId="1860"/>
    <cellStyle name="Currency 3 52 2" xfId="1861"/>
    <cellStyle name="Currency 3 52 3" xfId="1862"/>
    <cellStyle name="Currency 3 52 4" xfId="1863"/>
    <cellStyle name="Currency 3 52 5" xfId="1864"/>
    <cellStyle name="Currency 3 52 6" xfId="1865"/>
    <cellStyle name="Currency 3 52 7" xfId="1866"/>
    <cellStyle name="Currency 3 52 8" xfId="1867"/>
    <cellStyle name="Currency 3 52 9" xfId="1868"/>
    <cellStyle name="Currency 3 53" xfId="1869"/>
    <cellStyle name="Currency 3 53 10" xfId="1870"/>
    <cellStyle name="Currency 3 53 11" xfId="1871"/>
    <cellStyle name="Currency 3 53 12" xfId="1872"/>
    <cellStyle name="Currency 3 53 13" xfId="1873"/>
    <cellStyle name="Currency 3 53 14" xfId="1874"/>
    <cellStyle name="Currency 3 53 15" xfId="1875"/>
    <cellStyle name="Currency 3 53 2" xfId="1876"/>
    <cellStyle name="Currency 3 53 3" xfId="1877"/>
    <cellStyle name="Currency 3 53 4" xfId="1878"/>
    <cellStyle name="Currency 3 53 5" xfId="1879"/>
    <cellStyle name="Currency 3 53 6" xfId="1880"/>
    <cellStyle name="Currency 3 53 7" xfId="1881"/>
    <cellStyle name="Currency 3 53 8" xfId="1882"/>
    <cellStyle name="Currency 3 53 9" xfId="1883"/>
    <cellStyle name="Currency 3 54" xfId="1884"/>
    <cellStyle name="Currency 3 54 10" xfId="1885"/>
    <cellStyle name="Currency 3 54 11" xfId="1886"/>
    <cellStyle name="Currency 3 54 12" xfId="1887"/>
    <cellStyle name="Currency 3 54 13" xfId="1888"/>
    <cellStyle name="Currency 3 54 14" xfId="1889"/>
    <cellStyle name="Currency 3 54 15" xfId="1890"/>
    <cellStyle name="Currency 3 54 2" xfId="1891"/>
    <cellStyle name="Currency 3 54 3" xfId="1892"/>
    <cellStyle name="Currency 3 54 4" xfId="1893"/>
    <cellStyle name="Currency 3 54 5" xfId="1894"/>
    <cellStyle name="Currency 3 54 6" xfId="1895"/>
    <cellStyle name="Currency 3 54 7" xfId="1896"/>
    <cellStyle name="Currency 3 54 8" xfId="1897"/>
    <cellStyle name="Currency 3 54 9" xfId="1898"/>
    <cellStyle name="Currency 3 55" xfId="1899"/>
    <cellStyle name="Currency 3 55 10" xfId="1900"/>
    <cellStyle name="Currency 3 55 11" xfId="1901"/>
    <cellStyle name="Currency 3 55 12" xfId="1902"/>
    <cellStyle name="Currency 3 55 13" xfId="1903"/>
    <cellStyle name="Currency 3 55 14" xfId="1904"/>
    <cellStyle name="Currency 3 55 15" xfId="1905"/>
    <cellStyle name="Currency 3 55 2" xfId="1906"/>
    <cellStyle name="Currency 3 55 3" xfId="1907"/>
    <cellStyle name="Currency 3 55 4" xfId="1908"/>
    <cellStyle name="Currency 3 55 5" xfId="1909"/>
    <cellStyle name="Currency 3 55 6" xfId="1910"/>
    <cellStyle name="Currency 3 55 7" xfId="1911"/>
    <cellStyle name="Currency 3 55 8" xfId="1912"/>
    <cellStyle name="Currency 3 55 9" xfId="1913"/>
    <cellStyle name="Currency 3 56" xfId="1914"/>
    <cellStyle name="Currency 3 56 10" xfId="1915"/>
    <cellStyle name="Currency 3 56 11" xfId="1916"/>
    <cellStyle name="Currency 3 56 12" xfId="1917"/>
    <cellStyle name="Currency 3 56 13" xfId="1918"/>
    <cellStyle name="Currency 3 56 14" xfId="1919"/>
    <cellStyle name="Currency 3 56 15" xfId="1920"/>
    <cellStyle name="Currency 3 56 2" xfId="1921"/>
    <cellStyle name="Currency 3 56 3" xfId="1922"/>
    <cellStyle name="Currency 3 56 4" xfId="1923"/>
    <cellStyle name="Currency 3 56 5" xfId="1924"/>
    <cellStyle name="Currency 3 56 6" xfId="1925"/>
    <cellStyle name="Currency 3 56 7" xfId="1926"/>
    <cellStyle name="Currency 3 56 8" xfId="1927"/>
    <cellStyle name="Currency 3 56 9" xfId="1928"/>
    <cellStyle name="Currency 3 57" xfId="1929"/>
    <cellStyle name="Currency 3 57 10" xfId="1930"/>
    <cellStyle name="Currency 3 57 11" xfId="1931"/>
    <cellStyle name="Currency 3 57 12" xfId="1932"/>
    <cellStyle name="Currency 3 57 13" xfId="1933"/>
    <cellStyle name="Currency 3 57 14" xfId="1934"/>
    <cellStyle name="Currency 3 57 15" xfId="1935"/>
    <cellStyle name="Currency 3 57 2" xfId="1936"/>
    <cellStyle name="Currency 3 57 3" xfId="1937"/>
    <cellStyle name="Currency 3 57 4" xfId="1938"/>
    <cellStyle name="Currency 3 57 5" xfId="1939"/>
    <cellStyle name="Currency 3 57 6" xfId="1940"/>
    <cellStyle name="Currency 3 57 7" xfId="1941"/>
    <cellStyle name="Currency 3 57 8" xfId="1942"/>
    <cellStyle name="Currency 3 57 9" xfId="1943"/>
    <cellStyle name="Currency 3 58" xfId="1944"/>
    <cellStyle name="Currency 3 58 10" xfId="1945"/>
    <cellStyle name="Currency 3 58 11" xfId="1946"/>
    <cellStyle name="Currency 3 58 12" xfId="1947"/>
    <cellStyle name="Currency 3 58 13" xfId="1948"/>
    <cellStyle name="Currency 3 58 14" xfId="1949"/>
    <cellStyle name="Currency 3 58 15" xfId="1950"/>
    <cellStyle name="Currency 3 58 2" xfId="1951"/>
    <cellStyle name="Currency 3 58 3" xfId="1952"/>
    <cellStyle name="Currency 3 58 4" xfId="1953"/>
    <cellStyle name="Currency 3 58 5" xfId="1954"/>
    <cellStyle name="Currency 3 58 6" xfId="1955"/>
    <cellStyle name="Currency 3 58 7" xfId="1956"/>
    <cellStyle name="Currency 3 58 8" xfId="1957"/>
    <cellStyle name="Currency 3 58 9" xfId="1958"/>
    <cellStyle name="Currency 3 59" xfId="1959"/>
    <cellStyle name="Currency 3 59 10" xfId="1960"/>
    <cellStyle name="Currency 3 59 11" xfId="1961"/>
    <cellStyle name="Currency 3 59 12" xfId="1962"/>
    <cellStyle name="Currency 3 59 13" xfId="1963"/>
    <cellStyle name="Currency 3 59 14" xfId="1964"/>
    <cellStyle name="Currency 3 59 15" xfId="1965"/>
    <cellStyle name="Currency 3 59 2" xfId="1966"/>
    <cellStyle name="Currency 3 59 3" xfId="1967"/>
    <cellStyle name="Currency 3 59 4" xfId="1968"/>
    <cellStyle name="Currency 3 59 5" xfId="1969"/>
    <cellStyle name="Currency 3 59 6" xfId="1970"/>
    <cellStyle name="Currency 3 59 7" xfId="1971"/>
    <cellStyle name="Currency 3 59 8" xfId="1972"/>
    <cellStyle name="Currency 3 59 9" xfId="1973"/>
    <cellStyle name="Currency 3 6" xfId="1974"/>
    <cellStyle name="Currency 3 6 10" xfId="1975"/>
    <cellStyle name="Currency 3 6 11" xfId="1976"/>
    <cellStyle name="Currency 3 6 12" xfId="1977"/>
    <cellStyle name="Currency 3 6 13" xfId="1978"/>
    <cellStyle name="Currency 3 6 14" xfId="1979"/>
    <cellStyle name="Currency 3 6 15" xfId="1980"/>
    <cellStyle name="Currency 3 6 2" xfId="1981"/>
    <cellStyle name="Currency 3 6 3" xfId="1982"/>
    <cellStyle name="Currency 3 6 4" xfId="1983"/>
    <cellStyle name="Currency 3 6 5" xfId="1984"/>
    <cellStyle name="Currency 3 6 6" xfId="1985"/>
    <cellStyle name="Currency 3 6 7" xfId="1986"/>
    <cellStyle name="Currency 3 6 8" xfId="1987"/>
    <cellStyle name="Currency 3 6 9" xfId="1988"/>
    <cellStyle name="Currency 3 60" xfId="1989"/>
    <cellStyle name="Currency 3 60 10" xfId="1990"/>
    <cellStyle name="Currency 3 60 11" xfId="1991"/>
    <cellStyle name="Currency 3 60 12" xfId="1992"/>
    <cellStyle name="Currency 3 60 13" xfId="1993"/>
    <cellStyle name="Currency 3 60 14" xfId="1994"/>
    <cellStyle name="Currency 3 60 15" xfId="1995"/>
    <cellStyle name="Currency 3 60 2" xfId="1996"/>
    <cellStyle name="Currency 3 60 3" xfId="1997"/>
    <cellStyle name="Currency 3 60 4" xfId="1998"/>
    <cellStyle name="Currency 3 60 5" xfId="1999"/>
    <cellStyle name="Currency 3 60 6" xfId="2000"/>
    <cellStyle name="Currency 3 60 7" xfId="2001"/>
    <cellStyle name="Currency 3 60 8" xfId="2002"/>
    <cellStyle name="Currency 3 60 9" xfId="2003"/>
    <cellStyle name="Currency 3 61" xfId="2004"/>
    <cellStyle name="Currency 3 61 10" xfId="2005"/>
    <cellStyle name="Currency 3 61 11" xfId="2006"/>
    <cellStyle name="Currency 3 61 12" xfId="2007"/>
    <cellStyle name="Currency 3 61 13" xfId="2008"/>
    <cellStyle name="Currency 3 61 14" xfId="2009"/>
    <cellStyle name="Currency 3 61 15" xfId="2010"/>
    <cellStyle name="Currency 3 61 2" xfId="2011"/>
    <cellStyle name="Currency 3 61 3" xfId="2012"/>
    <cellStyle name="Currency 3 61 4" xfId="2013"/>
    <cellStyle name="Currency 3 61 5" xfId="2014"/>
    <cellStyle name="Currency 3 61 6" xfId="2015"/>
    <cellStyle name="Currency 3 61 7" xfId="2016"/>
    <cellStyle name="Currency 3 61 8" xfId="2017"/>
    <cellStyle name="Currency 3 61 9" xfId="2018"/>
    <cellStyle name="Currency 3 62" xfId="2019"/>
    <cellStyle name="Currency 3 62 10" xfId="2020"/>
    <cellStyle name="Currency 3 62 11" xfId="2021"/>
    <cellStyle name="Currency 3 62 12" xfId="2022"/>
    <cellStyle name="Currency 3 62 13" xfId="2023"/>
    <cellStyle name="Currency 3 62 14" xfId="2024"/>
    <cellStyle name="Currency 3 62 15" xfId="2025"/>
    <cellStyle name="Currency 3 62 2" xfId="2026"/>
    <cellStyle name="Currency 3 62 3" xfId="2027"/>
    <cellStyle name="Currency 3 62 4" xfId="2028"/>
    <cellStyle name="Currency 3 62 5" xfId="2029"/>
    <cellStyle name="Currency 3 62 6" xfId="2030"/>
    <cellStyle name="Currency 3 62 7" xfId="2031"/>
    <cellStyle name="Currency 3 62 8" xfId="2032"/>
    <cellStyle name="Currency 3 62 9" xfId="2033"/>
    <cellStyle name="Currency 3 63" xfId="2034"/>
    <cellStyle name="Currency 3 63 10" xfId="2035"/>
    <cellStyle name="Currency 3 63 11" xfId="2036"/>
    <cellStyle name="Currency 3 63 12" xfId="2037"/>
    <cellStyle name="Currency 3 63 13" xfId="2038"/>
    <cellStyle name="Currency 3 63 14" xfId="2039"/>
    <cellStyle name="Currency 3 63 15" xfId="2040"/>
    <cellStyle name="Currency 3 63 2" xfId="2041"/>
    <cellStyle name="Currency 3 63 3" xfId="2042"/>
    <cellStyle name="Currency 3 63 4" xfId="2043"/>
    <cellStyle name="Currency 3 63 5" xfId="2044"/>
    <cellStyle name="Currency 3 63 6" xfId="2045"/>
    <cellStyle name="Currency 3 63 7" xfId="2046"/>
    <cellStyle name="Currency 3 63 8" xfId="2047"/>
    <cellStyle name="Currency 3 63 9" xfId="2048"/>
    <cellStyle name="Currency 3 64" xfId="2049"/>
    <cellStyle name="Currency 3 65" xfId="2050"/>
    <cellStyle name="Currency 3 66" xfId="2051"/>
    <cellStyle name="Currency 3 67" xfId="2052"/>
    <cellStyle name="Currency 3 68" xfId="2053"/>
    <cellStyle name="Currency 3 69" xfId="2054"/>
    <cellStyle name="Currency 3 7" xfId="2055"/>
    <cellStyle name="Currency 3 7 10" xfId="2056"/>
    <cellStyle name="Currency 3 7 11" xfId="2057"/>
    <cellStyle name="Currency 3 7 12" xfId="2058"/>
    <cellStyle name="Currency 3 7 13" xfId="2059"/>
    <cellStyle name="Currency 3 7 14" xfId="2060"/>
    <cellStyle name="Currency 3 7 15" xfId="2061"/>
    <cellStyle name="Currency 3 7 2" xfId="2062"/>
    <cellStyle name="Currency 3 7 3" xfId="2063"/>
    <cellStyle name="Currency 3 7 4" xfId="2064"/>
    <cellStyle name="Currency 3 7 5" xfId="2065"/>
    <cellStyle name="Currency 3 7 6" xfId="2066"/>
    <cellStyle name="Currency 3 7 7" xfId="2067"/>
    <cellStyle name="Currency 3 7 8" xfId="2068"/>
    <cellStyle name="Currency 3 7 9" xfId="2069"/>
    <cellStyle name="Currency 3 70" xfId="2070"/>
    <cellStyle name="Currency 3 71" xfId="2071"/>
    <cellStyle name="Currency 3 72" xfId="2072"/>
    <cellStyle name="Currency 3 73" xfId="2073"/>
    <cellStyle name="Currency 3 74" xfId="2074"/>
    <cellStyle name="Currency 3 75" xfId="2075"/>
    <cellStyle name="Currency 3 76" xfId="2076"/>
    <cellStyle name="Currency 3 77" xfId="2077"/>
    <cellStyle name="Currency 3 78" xfId="2078"/>
    <cellStyle name="Currency 3 79" xfId="2079"/>
    <cellStyle name="Currency 3 8" xfId="2080"/>
    <cellStyle name="Currency 3 8 10" xfId="2081"/>
    <cellStyle name="Currency 3 8 11" xfId="2082"/>
    <cellStyle name="Currency 3 8 12" xfId="2083"/>
    <cellStyle name="Currency 3 8 13" xfId="2084"/>
    <cellStyle name="Currency 3 8 14" xfId="2085"/>
    <cellStyle name="Currency 3 8 15" xfId="2086"/>
    <cellStyle name="Currency 3 8 2" xfId="2087"/>
    <cellStyle name="Currency 3 8 3" xfId="2088"/>
    <cellStyle name="Currency 3 8 4" xfId="2089"/>
    <cellStyle name="Currency 3 8 5" xfId="2090"/>
    <cellStyle name="Currency 3 8 6" xfId="2091"/>
    <cellStyle name="Currency 3 8 7" xfId="2092"/>
    <cellStyle name="Currency 3 8 8" xfId="2093"/>
    <cellStyle name="Currency 3 8 9" xfId="2094"/>
    <cellStyle name="Currency 3 80" xfId="2095"/>
    <cellStyle name="Currency 3 81" xfId="2096"/>
    <cellStyle name="Currency 3 82" xfId="2097"/>
    <cellStyle name="Currency 3 9" xfId="2098"/>
    <cellStyle name="Currency 3 9 10" xfId="2099"/>
    <cellStyle name="Currency 3 9 11" xfId="2100"/>
    <cellStyle name="Currency 3 9 12" xfId="2101"/>
    <cellStyle name="Currency 3 9 13" xfId="2102"/>
    <cellStyle name="Currency 3 9 14" xfId="2103"/>
    <cellStyle name="Currency 3 9 15" xfId="2104"/>
    <cellStyle name="Currency 3 9 2" xfId="2105"/>
    <cellStyle name="Currency 3 9 3" xfId="2106"/>
    <cellStyle name="Currency 3 9 4" xfId="2107"/>
    <cellStyle name="Currency 3 9 5" xfId="2108"/>
    <cellStyle name="Currency 3 9 6" xfId="2109"/>
    <cellStyle name="Currency 3 9 7" xfId="2110"/>
    <cellStyle name="Currency 3 9 8" xfId="2111"/>
    <cellStyle name="Currency 3 9 9" xfId="2112"/>
    <cellStyle name="Currency 4" xfId="2113"/>
    <cellStyle name="Currency 4 10" xfId="2114"/>
    <cellStyle name="Currency 4 10 10" xfId="2115"/>
    <cellStyle name="Currency 4 10 11" xfId="2116"/>
    <cellStyle name="Currency 4 10 12" xfId="2117"/>
    <cellStyle name="Currency 4 10 13" xfId="2118"/>
    <cellStyle name="Currency 4 10 14" xfId="2119"/>
    <cellStyle name="Currency 4 10 15" xfId="2120"/>
    <cellStyle name="Currency 4 10 2" xfId="2121"/>
    <cellStyle name="Currency 4 10 3" xfId="2122"/>
    <cellStyle name="Currency 4 10 4" xfId="2123"/>
    <cellStyle name="Currency 4 10 5" xfId="2124"/>
    <cellStyle name="Currency 4 10 6" xfId="2125"/>
    <cellStyle name="Currency 4 10 7" xfId="2126"/>
    <cellStyle name="Currency 4 10 8" xfId="2127"/>
    <cellStyle name="Currency 4 10 9" xfId="2128"/>
    <cellStyle name="Currency 4 11" xfId="2129"/>
    <cellStyle name="Currency 4 11 10" xfId="2130"/>
    <cellStyle name="Currency 4 11 11" xfId="2131"/>
    <cellStyle name="Currency 4 11 12" xfId="2132"/>
    <cellStyle name="Currency 4 11 13" xfId="2133"/>
    <cellStyle name="Currency 4 11 14" xfId="2134"/>
    <cellStyle name="Currency 4 11 15" xfId="2135"/>
    <cellStyle name="Currency 4 11 2" xfId="2136"/>
    <cellStyle name="Currency 4 11 3" xfId="2137"/>
    <cellStyle name="Currency 4 11 4" xfId="2138"/>
    <cellStyle name="Currency 4 11 5" xfId="2139"/>
    <cellStyle name="Currency 4 11 6" xfId="2140"/>
    <cellStyle name="Currency 4 11 7" xfId="2141"/>
    <cellStyle name="Currency 4 11 8" xfId="2142"/>
    <cellStyle name="Currency 4 11 9" xfId="2143"/>
    <cellStyle name="Currency 4 12" xfId="2144"/>
    <cellStyle name="Currency 4 12 10" xfId="2145"/>
    <cellStyle name="Currency 4 12 11" xfId="2146"/>
    <cellStyle name="Currency 4 12 12" xfId="2147"/>
    <cellStyle name="Currency 4 12 13" xfId="2148"/>
    <cellStyle name="Currency 4 12 14" xfId="2149"/>
    <cellStyle name="Currency 4 12 15" xfId="2150"/>
    <cellStyle name="Currency 4 12 2" xfId="2151"/>
    <cellStyle name="Currency 4 12 3" xfId="2152"/>
    <cellStyle name="Currency 4 12 4" xfId="2153"/>
    <cellStyle name="Currency 4 12 5" xfId="2154"/>
    <cellStyle name="Currency 4 12 6" xfId="2155"/>
    <cellStyle name="Currency 4 12 7" xfId="2156"/>
    <cellStyle name="Currency 4 12 8" xfId="2157"/>
    <cellStyle name="Currency 4 12 9" xfId="2158"/>
    <cellStyle name="Currency 4 13" xfId="2159"/>
    <cellStyle name="Currency 4 13 10" xfId="2160"/>
    <cellStyle name="Currency 4 13 11" xfId="2161"/>
    <cellStyle name="Currency 4 13 12" xfId="2162"/>
    <cellStyle name="Currency 4 13 13" xfId="2163"/>
    <cellStyle name="Currency 4 13 14" xfId="2164"/>
    <cellStyle name="Currency 4 13 15" xfId="2165"/>
    <cellStyle name="Currency 4 13 2" xfId="2166"/>
    <cellStyle name="Currency 4 13 3" xfId="2167"/>
    <cellStyle name="Currency 4 13 4" xfId="2168"/>
    <cellStyle name="Currency 4 13 5" xfId="2169"/>
    <cellStyle name="Currency 4 13 6" xfId="2170"/>
    <cellStyle name="Currency 4 13 7" xfId="2171"/>
    <cellStyle name="Currency 4 13 8" xfId="2172"/>
    <cellStyle name="Currency 4 13 9" xfId="2173"/>
    <cellStyle name="Currency 4 14" xfId="2174"/>
    <cellStyle name="Currency 4 14 10" xfId="2175"/>
    <cellStyle name="Currency 4 14 11" xfId="2176"/>
    <cellStyle name="Currency 4 14 12" xfId="2177"/>
    <cellStyle name="Currency 4 14 13" xfId="2178"/>
    <cellStyle name="Currency 4 14 14" xfId="2179"/>
    <cellStyle name="Currency 4 14 15" xfId="2180"/>
    <cellStyle name="Currency 4 14 2" xfId="2181"/>
    <cellStyle name="Currency 4 14 3" xfId="2182"/>
    <cellStyle name="Currency 4 14 4" xfId="2183"/>
    <cellStyle name="Currency 4 14 5" xfId="2184"/>
    <cellStyle name="Currency 4 14 6" xfId="2185"/>
    <cellStyle name="Currency 4 14 7" xfId="2186"/>
    <cellStyle name="Currency 4 14 8" xfId="2187"/>
    <cellStyle name="Currency 4 14 9" xfId="2188"/>
    <cellStyle name="Currency 4 15" xfId="2189"/>
    <cellStyle name="Currency 4 15 10" xfId="2190"/>
    <cellStyle name="Currency 4 15 11" xfId="2191"/>
    <cellStyle name="Currency 4 15 12" xfId="2192"/>
    <cellStyle name="Currency 4 15 13" xfId="2193"/>
    <cellStyle name="Currency 4 15 14" xfId="2194"/>
    <cellStyle name="Currency 4 15 15" xfId="2195"/>
    <cellStyle name="Currency 4 15 2" xfId="2196"/>
    <cellStyle name="Currency 4 15 3" xfId="2197"/>
    <cellStyle name="Currency 4 15 4" xfId="2198"/>
    <cellStyle name="Currency 4 15 5" xfId="2199"/>
    <cellStyle name="Currency 4 15 6" xfId="2200"/>
    <cellStyle name="Currency 4 15 7" xfId="2201"/>
    <cellStyle name="Currency 4 15 8" xfId="2202"/>
    <cellStyle name="Currency 4 15 9" xfId="2203"/>
    <cellStyle name="Currency 4 16" xfId="2204"/>
    <cellStyle name="Currency 4 16 10" xfId="2205"/>
    <cellStyle name="Currency 4 16 11" xfId="2206"/>
    <cellStyle name="Currency 4 16 12" xfId="2207"/>
    <cellStyle name="Currency 4 16 13" xfId="2208"/>
    <cellStyle name="Currency 4 16 14" xfId="2209"/>
    <cellStyle name="Currency 4 16 15" xfId="2210"/>
    <cellStyle name="Currency 4 16 2" xfId="2211"/>
    <cellStyle name="Currency 4 16 3" xfId="2212"/>
    <cellStyle name="Currency 4 16 4" xfId="2213"/>
    <cellStyle name="Currency 4 16 5" xfId="2214"/>
    <cellStyle name="Currency 4 16 6" xfId="2215"/>
    <cellStyle name="Currency 4 16 7" xfId="2216"/>
    <cellStyle name="Currency 4 16 8" xfId="2217"/>
    <cellStyle name="Currency 4 16 9" xfId="2218"/>
    <cellStyle name="Currency 4 17" xfId="2219"/>
    <cellStyle name="Currency 4 17 10" xfId="2220"/>
    <cellStyle name="Currency 4 17 11" xfId="2221"/>
    <cellStyle name="Currency 4 17 12" xfId="2222"/>
    <cellStyle name="Currency 4 17 13" xfId="2223"/>
    <cellStyle name="Currency 4 17 14" xfId="2224"/>
    <cellStyle name="Currency 4 17 15" xfId="2225"/>
    <cellStyle name="Currency 4 17 2" xfId="2226"/>
    <cellStyle name="Currency 4 17 3" xfId="2227"/>
    <cellStyle name="Currency 4 17 4" xfId="2228"/>
    <cellStyle name="Currency 4 17 5" xfId="2229"/>
    <cellStyle name="Currency 4 17 6" xfId="2230"/>
    <cellStyle name="Currency 4 17 7" xfId="2231"/>
    <cellStyle name="Currency 4 17 8" xfId="2232"/>
    <cellStyle name="Currency 4 17 9" xfId="2233"/>
    <cellStyle name="Currency 4 18" xfId="2234"/>
    <cellStyle name="Currency 4 18 10" xfId="2235"/>
    <cellStyle name="Currency 4 18 11" xfId="2236"/>
    <cellStyle name="Currency 4 18 12" xfId="2237"/>
    <cellStyle name="Currency 4 18 13" xfId="2238"/>
    <cellStyle name="Currency 4 18 14" xfId="2239"/>
    <cellStyle name="Currency 4 18 15" xfId="2240"/>
    <cellStyle name="Currency 4 18 2" xfId="2241"/>
    <cellStyle name="Currency 4 18 3" xfId="2242"/>
    <cellStyle name="Currency 4 18 4" xfId="2243"/>
    <cellStyle name="Currency 4 18 5" xfId="2244"/>
    <cellStyle name="Currency 4 18 6" xfId="2245"/>
    <cellStyle name="Currency 4 18 7" xfId="2246"/>
    <cellStyle name="Currency 4 18 8" xfId="2247"/>
    <cellStyle name="Currency 4 18 9" xfId="2248"/>
    <cellStyle name="Currency 4 19" xfId="2249"/>
    <cellStyle name="Currency 4 19 10" xfId="2250"/>
    <cellStyle name="Currency 4 19 11" xfId="2251"/>
    <cellStyle name="Currency 4 19 12" xfId="2252"/>
    <cellStyle name="Currency 4 19 13" xfId="2253"/>
    <cellStyle name="Currency 4 19 14" xfId="2254"/>
    <cellStyle name="Currency 4 19 15" xfId="2255"/>
    <cellStyle name="Currency 4 19 2" xfId="2256"/>
    <cellStyle name="Currency 4 19 3" xfId="2257"/>
    <cellStyle name="Currency 4 19 4" xfId="2258"/>
    <cellStyle name="Currency 4 19 5" xfId="2259"/>
    <cellStyle name="Currency 4 19 6" xfId="2260"/>
    <cellStyle name="Currency 4 19 7" xfId="2261"/>
    <cellStyle name="Currency 4 19 8" xfId="2262"/>
    <cellStyle name="Currency 4 19 9" xfId="2263"/>
    <cellStyle name="Currency 4 2" xfId="2264"/>
    <cellStyle name="Currency 4 2 10" xfId="2265"/>
    <cellStyle name="Currency 4 2 11" xfId="2266"/>
    <cellStyle name="Currency 4 2 12" xfId="2267"/>
    <cellStyle name="Currency 4 2 13" xfId="2268"/>
    <cellStyle name="Currency 4 2 14" xfId="2269"/>
    <cellStyle name="Currency 4 2 15" xfId="2270"/>
    <cellStyle name="Currency 4 2 2" xfId="2271"/>
    <cellStyle name="Currency 4 2 3" xfId="2272"/>
    <cellStyle name="Currency 4 2 4" xfId="2273"/>
    <cellStyle name="Currency 4 2 5" xfId="2274"/>
    <cellStyle name="Currency 4 2 6" xfId="2275"/>
    <cellStyle name="Currency 4 2 7" xfId="2276"/>
    <cellStyle name="Currency 4 2 8" xfId="2277"/>
    <cellStyle name="Currency 4 2 9" xfId="2278"/>
    <cellStyle name="Currency 4 20" xfId="2279"/>
    <cellStyle name="Currency 4 20 10" xfId="2280"/>
    <cellStyle name="Currency 4 20 11" xfId="2281"/>
    <cellStyle name="Currency 4 20 12" xfId="2282"/>
    <cellStyle name="Currency 4 20 13" xfId="2283"/>
    <cellStyle name="Currency 4 20 14" xfId="2284"/>
    <cellStyle name="Currency 4 20 15" xfId="2285"/>
    <cellStyle name="Currency 4 20 2" xfId="2286"/>
    <cellStyle name="Currency 4 20 3" xfId="2287"/>
    <cellStyle name="Currency 4 20 4" xfId="2288"/>
    <cellStyle name="Currency 4 20 5" xfId="2289"/>
    <cellStyle name="Currency 4 20 6" xfId="2290"/>
    <cellStyle name="Currency 4 20 7" xfId="2291"/>
    <cellStyle name="Currency 4 20 8" xfId="2292"/>
    <cellStyle name="Currency 4 20 9" xfId="2293"/>
    <cellStyle name="Currency 4 21" xfId="2294"/>
    <cellStyle name="Currency 4 21 10" xfId="2295"/>
    <cellStyle name="Currency 4 21 11" xfId="2296"/>
    <cellStyle name="Currency 4 21 12" xfId="2297"/>
    <cellStyle name="Currency 4 21 13" xfId="2298"/>
    <cellStyle name="Currency 4 21 14" xfId="2299"/>
    <cellStyle name="Currency 4 21 15" xfId="2300"/>
    <cellStyle name="Currency 4 21 2" xfId="2301"/>
    <cellStyle name="Currency 4 21 3" xfId="2302"/>
    <cellStyle name="Currency 4 21 4" xfId="2303"/>
    <cellStyle name="Currency 4 21 5" xfId="2304"/>
    <cellStyle name="Currency 4 21 6" xfId="2305"/>
    <cellStyle name="Currency 4 21 7" xfId="2306"/>
    <cellStyle name="Currency 4 21 8" xfId="2307"/>
    <cellStyle name="Currency 4 21 9" xfId="2308"/>
    <cellStyle name="Currency 4 22" xfId="2309"/>
    <cellStyle name="Currency 4 22 10" xfId="2310"/>
    <cellStyle name="Currency 4 22 11" xfId="2311"/>
    <cellStyle name="Currency 4 22 12" xfId="2312"/>
    <cellStyle name="Currency 4 22 13" xfId="2313"/>
    <cellStyle name="Currency 4 22 14" xfId="2314"/>
    <cellStyle name="Currency 4 22 15" xfId="2315"/>
    <cellStyle name="Currency 4 22 2" xfId="2316"/>
    <cellStyle name="Currency 4 22 3" xfId="2317"/>
    <cellStyle name="Currency 4 22 4" xfId="2318"/>
    <cellStyle name="Currency 4 22 5" xfId="2319"/>
    <cellStyle name="Currency 4 22 6" xfId="2320"/>
    <cellStyle name="Currency 4 22 7" xfId="2321"/>
    <cellStyle name="Currency 4 22 8" xfId="2322"/>
    <cellStyle name="Currency 4 22 9" xfId="2323"/>
    <cellStyle name="Currency 4 23" xfId="2324"/>
    <cellStyle name="Currency 4 23 10" xfId="2325"/>
    <cellStyle name="Currency 4 23 11" xfId="2326"/>
    <cellStyle name="Currency 4 23 12" xfId="2327"/>
    <cellStyle name="Currency 4 23 13" xfId="2328"/>
    <cellStyle name="Currency 4 23 14" xfId="2329"/>
    <cellStyle name="Currency 4 23 15" xfId="2330"/>
    <cellStyle name="Currency 4 23 2" xfId="2331"/>
    <cellStyle name="Currency 4 23 3" xfId="2332"/>
    <cellStyle name="Currency 4 23 4" xfId="2333"/>
    <cellStyle name="Currency 4 23 5" xfId="2334"/>
    <cellStyle name="Currency 4 23 6" xfId="2335"/>
    <cellStyle name="Currency 4 23 7" xfId="2336"/>
    <cellStyle name="Currency 4 23 8" xfId="2337"/>
    <cellStyle name="Currency 4 23 9" xfId="2338"/>
    <cellStyle name="Currency 4 24" xfId="2339"/>
    <cellStyle name="Currency 4 24 10" xfId="2340"/>
    <cellStyle name="Currency 4 24 11" xfId="2341"/>
    <cellStyle name="Currency 4 24 12" xfId="2342"/>
    <cellStyle name="Currency 4 24 13" xfId="2343"/>
    <cellStyle name="Currency 4 24 14" xfId="2344"/>
    <cellStyle name="Currency 4 24 15" xfId="2345"/>
    <cellStyle name="Currency 4 24 2" xfId="2346"/>
    <cellStyle name="Currency 4 24 3" xfId="2347"/>
    <cellStyle name="Currency 4 24 4" xfId="2348"/>
    <cellStyle name="Currency 4 24 5" xfId="2349"/>
    <cellStyle name="Currency 4 24 6" xfId="2350"/>
    <cellStyle name="Currency 4 24 7" xfId="2351"/>
    <cellStyle name="Currency 4 24 8" xfId="2352"/>
    <cellStyle name="Currency 4 24 9" xfId="2353"/>
    <cellStyle name="Currency 4 25" xfId="2354"/>
    <cellStyle name="Currency 4 25 10" xfId="2355"/>
    <cellStyle name="Currency 4 25 11" xfId="2356"/>
    <cellStyle name="Currency 4 25 12" xfId="2357"/>
    <cellStyle name="Currency 4 25 13" xfId="2358"/>
    <cellStyle name="Currency 4 25 14" xfId="2359"/>
    <cellStyle name="Currency 4 25 15" xfId="2360"/>
    <cellStyle name="Currency 4 25 2" xfId="2361"/>
    <cellStyle name="Currency 4 25 3" xfId="2362"/>
    <cellStyle name="Currency 4 25 4" xfId="2363"/>
    <cellStyle name="Currency 4 25 5" xfId="2364"/>
    <cellStyle name="Currency 4 25 6" xfId="2365"/>
    <cellStyle name="Currency 4 25 7" xfId="2366"/>
    <cellStyle name="Currency 4 25 8" xfId="2367"/>
    <cellStyle name="Currency 4 25 9" xfId="2368"/>
    <cellStyle name="Currency 4 26" xfId="2369"/>
    <cellStyle name="Currency 4 26 10" xfId="2370"/>
    <cellStyle name="Currency 4 26 11" xfId="2371"/>
    <cellStyle name="Currency 4 26 12" xfId="2372"/>
    <cellStyle name="Currency 4 26 13" xfId="2373"/>
    <cellStyle name="Currency 4 26 14" xfId="2374"/>
    <cellStyle name="Currency 4 26 15" xfId="2375"/>
    <cellStyle name="Currency 4 26 2" xfId="2376"/>
    <cellStyle name="Currency 4 26 3" xfId="2377"/>
    <cellStyle name="Currency 4 26 4" xfId="2378"/>
    <cellStyle name="Currency 4 26 5" xfId="2379"/>
    <cellStyle name="Currency 4 26 6" xfId="2380"/>
    <cellStyle name="Currency 4 26 7" xfId="2381"/>
    <cellStyle name="Currency 4 26 8" xfId="2382"/>
    <cellStyle name="Currency 4 26 9" xfId="2383"/>
    <cellStyle name="Currency 4 27" xfId="2384"/>
    <cellStyle name="Currency 4 27 10" xfId="2385"/>
    <cellStyle name="Currency 4 27 11" xfId="2386"/>
    <cellStyle name="Currency 4 27 12" xfId="2387"/>
    <cellStyle name="Currency 4 27 13" xfId="2388"/>
    <cellStyle name="Currency 4 27 14" xfId="2389"/>
    <cellStyle name="Currency 4 27 15" xfId="2390"/>
    <cellStyle name="Currency 4 27 2" xfId="2391"/>
    <cellStyle name="Currency 4 27 3" xfId="2392"/>
    <cellStyle name="Currency 4 27 4" xfId="2393"/>
    <cellStyle name="Currency 4 27 5" xfId="2394"/>
    <cellStyle name="Currency 4 27 6" xfId="2395"/>
    <cellStyle name="Currency 4 27 7" xfId="2396"/>
    <cellStyle name="Currency 4 27 8" xfId="2397"/>
    <cellStyle name="Currency 4 27 9" xfId="2398"/>
    <cellStyle name="Currency 4 28" xfId="2399"/>
    <cellStyle name="Currency 4 28 10" xfId="2400"/>
    <cellStyle name="Currency 4 28 11" xfId="2401"/>
    <cellStyle name="Currency 4 28 12" xfId="2402"/>
    <cellStyle name="Currency 4 28 13" xfId="2403"/>
    <cellStyle name="Currency 4 28 14" xfId="2404"/>
    <cellStyle name="Currency 4 28 15" xfId="2405"/>
    <cellStyle name="Currency 4 28 2" xfId="2406"/>
    <cellStyle name="Currency 4 28 3" xfId="2407"/>
    <cellStyle name="Currency 4 28 4" xfId="2408"/>
    <cellStyle name="Currency 4 28 5" xfId="2409"/>
    <cellStyle name="Currency 4 28 6" xfId="2410"/>
    <cellStyle name="Currency 4 28 7" xfId="2411"/>
    <cellStyle name="Currency 4 28 8" xfId="2412"/>
    <cellStyle name="Currency 4 28 9" xfId="2413"/>
    <cellStyle name="Currency 4 29" xfId="2414"/>
    <cellStyle name="Currency 4 29 10" xfId="2415"/>
    <cellStyle name="Currency 4 29 11" xfId="2416"/>
    <cellStyle name="Currency 4 29 12" xfId="2417"/>
    <cellStyle name="Currency 4 29 13" xfId="2418"/>
    <cellStyle name="Currency 4 29 14" xfId="2419"/>
    <cellStyle name="Currency 4 29 15" xfId="2420"/>
    <cellStyle name="Currency 4 29 2" xfId="2421"/>
    <cellStyle name="Currency 4 29 3" xfId="2422"/>
    <cellStyle name="Currency 4 29 4" xfId="2423"/>
    <cellStyle name="Currency 4 29 5" xfId="2424"/>
    <cellStyle name="Currency 4 29 6" xfId="2425"/>
    <cellStyle name="Currency 4 29 7" xfId="2426"/>
    <cellStyle name="Currency 4 29 8" xfId="2427"/>
    <cellStyle name="Currency 4 29 9" xfId="2428"/>
    <cellStyle name="Currency 4 3" xfId="2429"/>
    <cellStyle name="Currency 4 3 10" xfId="2430"/>
    <cellStyle name="Currency 4 3 11" xfId="2431"/>
    <cellStyle name="Currency 4 3 12" xfId="2432"/>
    <cellStyle name="Currency 4 3 13" xfId="2433"/>
    <cellStyle name="Currency 4 3 14" xfId="2434"/>
    <cellStyle name="Currency 4 3 15" xfId="2435"/>
    <cellStyle name="Currency 4 3 2" xfId="2436"/>
    <cellStyle name="Currency 4 3 3" xfId="2437"/>
    <cellStyle name="Currency 4 3 4" xfId="2438"/>
    <cellStyle name="Currency 4 3 5" xfId="2439"/>
    <cellStyle name="Currency 4 3 6" xfId="2440"/>
    <cellStyle name="Currency 4 3 7" xfId="2441"/>
    <cellStyle name="Currency 4 3 8" xfId="2442"/>
    <cellStyle name="Currency 4 3 9" xfId="2443"/>
    <cellStyle name="Currency 4 30" xfId="2444"/>
    <cellStyle name="Currency 4 30 10" xfId="2445"/>
    <cellStyle name="Currency 4 30 11" xfId="2446"/>
    <cellStyle name="Currency 4 30 12" xfId="2447"/>
    <cellStyle name="Currency 4 30 13" xfId="2448"/>
    <cellStyle name="Currency 4 30 14" xfId="2449"/>
    <cellStyle name="Currency 4 30 15" xfId="2450"/>
    <cellStyle name="Currency 4 30 2" xfId="2451"/>
    <cellStyle name="Currency 4 30 3" xfId="2452"/>
    <cellStyle name="Currency 4 30 4" xfId="2453"/>
    <cellStyle name="Currency 4 30 5" xfId="2454"/>
    <cellStyle name="Currency 4 30 6" xfId="2455"/>
    <cellStyle name="Currency 4 30 7" xfId="2456"/>
    <cellStyle name="Currency 4 30 8" xfId="2457"/>
    <cellStyle name="Currency 4 30 9" xfId="2458"/>
    <cellStyle name="Currency 4 31" xfId="2459"/>
    <cellStyle name="Currency 4 31 10" xfId="2460"/>
    <cellStyle name="Currency 4 31 11" xfId="2461"/>
    <cellStyle name="Currency 4 31 12" xfId="2462"/>
    <cellStyle name="Currency 4 31 13" xfId="2463"/>
    <cellStyle name="Currency 4 31 14" xfId="2464"/>
    <cellStyle name="Currency 4 31 15" xfId="2465"/>
    <cellStyle name="Currency 4 31 2" xfId="2466"/>
    <cellStyle name="Currency 4 31 3" xfId="2467"/>
    <cellStyle name="Currency 4 31 4" xfId="2468"/>
    <cellStyle name="Currency 4 31 5" xfId="2469"/>
    <cellStyle name="Currency 4 31 6" xfId="2470"/>
    <cellStyle name="Currency 4 31 7" xfId="2471"/>
    <cellStyle name="Currency 4 31 8" xfId="2472"/>
    <cellStyle name="Currency 4 31 9" xfId="2473"/>
    <cellStyle name="Currency 4 32" xfId="2474"/>
    <cellStyle name="Currency 4 32 10" xfId="2475"/>
    <cellStyle name="Currency 4 32 11" xfId="2476"/>
    <cellStyle name="Currency 4 32 12" xfId="2477"/>
    <cellStyle name="Currency 4 32 13" xfId="2478"/>
    <cellStyle name="Currency 4 32 14" xfId="2479"/>
    <cellStyle name="Currency 4 32 15" xfId="2480"/>
    <cellStyle name="Currency 4 32 2" xfId="2481"/>
    <cellStyle name="Currency 4 32 3" xfId="2482"/>
    <cellStyle name="Currency 4 32 4" xfId="2483"/>
    <cellStyle name="Currency 4 32 5" xfId="2484"/>
    <cellStyle name="Currency 4 32 6" xfId="2485"/>
    <cellStyle name="Currency 4 32 7" xfId="2486"/>
    <cellStyle name="Currency 4 32 8" xfId="2487"/>
    <cellStyle name="Currency 4 32 9" xfId="2488"/>
    <cellStyle name="Currency 4 33" xfId="2489"/>
    <cellStyle name="Currency 4 33 10" xfId="2490"/>
    <cellStyle name="Currency 4 33 11" xfId="2491"/>
    <cellStyle name="Currency 4 33 12" xfId="2492"/>
    <cellStyle name="Currency 4 33 13" xfId="2493"/>
    <cellStyle name="Currency 4 33 14" xfId="2494"/>
    <cellStyle name="Currency 4 33 15" xfId="2495"/>
    <cellStyle name="Currency 4 33 2" xfId="2496"/>
    <cellStyle name="Currency 4 33 3" xfId="2497"/>
    <cellStyle name="Currency 4 33 4" xfId="2498"/>
    <cellStyle name="Currency 4 33 5" xfId="2499"/>
    <cellStyle name="Currency 4 33 6" xfId="2500"/>
    <cellStyle name="Currency 4 33 7" xfId="2501"/>
    <cellStyle name="Currency 4 33 8" xfId="2502"/>
    <cellStyle name="Currency 4 33 9" xfId="2503"/>
    <cellStyle name="Currency 4 34" xfId="2504"/>
    <cellStyle name="Currency 4 34 10" xfId="2505"/>
    <cellStyle name="Currency 4 34 11" xfId="2506"/>
    <cellStyle name="Currency 4 34 12" xfId="2507"/>
    <cellStyle name="Currency 4 34 13" xfId="2508"/>
    <cellStyle name="Currency 4 34 14" xfId="2509"/>
    <cellStyle name="Currency 4 34 15" xfId="2510"/>
    <cellStyle name="Currency 4 34 2" xfId="2511"/>
    <cellStyle name="Currency 4 34 3" xfId="2512"/>
    <cellStyle name="Currency 4 34 4" xfId="2513"/>
    <cellStyle name="Currency 4 34 5" xfId="2514"/>
    <cellStyle name="Currency 4 34 6" xfId="2515"/>
    <cellStyle name="Currency 4 34 7" xfId="2516"/>
    <cellStyle name="Currency 4 34 8" xfId="2517"/>
    <cellStyle name="Currency 4 34 9" xfId="2518"/>
    <cellStyle name="Currency 4 35" xfId="2519"/>
    <cellStyle name="Currency 4 35 10" xfId="2520"/>
    <cellStyle name="Currency 4 35 11" xfId="2521"/>
    <cellStyle name="Currency 4 35 12" xfId="2522"/>
    <cellStyle name="Currency 4 35 13" xfId="2523"/>
    <cellStyle name="Currency 4 35 14" xfId="2524"/>
    <cellStyle name="Currency 4 35 15" xfId="2525"/>
    <cellStyle name="Currency 4 35 2" xfId="2526"/>
    <cellStyle name="Currency 4 35 3" xfId="2527"/>
    <cellStyle name="Currency 4 35 4" xfId="2528"/>
    <cellStyle name="Currency 4 35 5" xfId="2529"/>
    <cellStyle name="Currency 4 35 6" xfId="2530"/>
    <cellStyle name="Currency 4 35 7" xfId="2531"/>
    <cellStyle name="Currency 4 35 8" xfId="2532"/>
    <cellStyle name="Currency 4 35 9" xfId="2533"/>
    <cellStyle name="Currency 4 36" xfId="2534"/>
    <cellStyle name="Currency 4 36 10" xfId="2535"/>
    <cellStyle name="Currency 4 36 11" xfId="2536"/>
    <cellStyle name="Currency 4 36 12" xfId="2537"/>
    <cellStyle name="Currency 4 36 13" xfId="2538"/>
    <cellStyle name="Currency 4 36 14" xfId="2539"/>
    <cellStyle name="Currency 4 36 15" xfId="2540"/>
    <cellStyle name="Currency 4 36 2" xfId="2541"/>
    <cellStyle name="Currency 4 36 3" xfId="2542"/>
    <cellStyle name="Currency 4 36 4" xfId="2543"/>
    <cellStyle name="Currency 4 36 5" xfId="2544"/>
    <cellStyle name="Currency 4 36 6" xfId="2545"/>
    <cellStyle name="Currency 4 36 7" xfId="2546"/>
    <cellStyle name="Currency 4 36 8" xfId="2547"/>
    <cellStyle name="Currency 4 36 9" xfId="2548"/>
    <cellStyle name="Currency 4 37" xfId="2549"/>
    <cellStyle name="Currency 4 37 10" xfId="2550"/>
    <cellStyle name="Currency 4 37 11" xfId="2551"/>
    <cellStyle name="Currency 4 37 12" xfId="2552"/>
    <cellStyle name="Currency 4 37 13" xfId="2553"/>
    <cellStyle name="Currency 4 37 14" xfId="2554"/>
    <cellStyle name="Currency 4 37 15" xfId="2555"/>
    <cellStyle name="Currency 4 37 2" xfId="2556"/>
    <cellStyle name="Currency 4 37 3" xfId="2557"/>
    <cellStyle name="Currency 4 37 4" xfId="2558"/>
    <cellStyle name="Currency 4 37 5" xfId="2559"/>
    <cellStyle name="Currency 4 37 6" xfId="2560"/>
    <cellStyle name="Currency 4 37 7" xfId="2561"/>
    <cellStyle name="Currency 4 37 8" xfId="2562"/>
    <cellStyle name="Currency 4 37 9" xfId="2563"/>
    <cellStyle name="Currency 4 38" xfId="2564"/>
    <cellStyle name="Currency 4 38 10" xfId="2565"/>
    <cellStyle name="Currency 4 38 11" xfId="2566"/>
    <cellStyle name="Currency 4 38 12" xfId="2567"/>
    <cellStyle name="Currency 4 38 13" xfId="2568"/>
    <cellStyle name="Currency 4 38 14" xfId="2569"/>
    <cellStyle name="Currency 4 38 15" xfId="2570"/>
    <cellStyle name="Currency 4 38 2" xfId="2571"/>
    <cellStyle name="Currency 4 38 3" xfId="2572"/>
    <cellStyle name="Currency 4 38 4" xfId="2573"/>
    <cellStyle name="Currency 4 38 5" xfId="2574"/>
    <cellStyle name="Currency 4 38 6" xfId="2575"/>
    <cellStyle name="Currency 4 38 7" xfId="2576"/>
    <cellStyle name="Currency 4 38 8" xfId="2577"/>
    <cellStyle name="Currency 4 38 9" xfId="2578"/>
    <cellStyle name="Currency 4 39" xfId="2579"/>
    <cellStyle name="Currency 4 39 10" xfId="2580"/>
    <cellStyle name="Currency 4 39 11" xfId="2581"/>
    <cellStyle name="Currency 4 39 12" xfId="2582"/>
    <cellStyle name="Currency 4 39 13" xfId="2583"/>
    <cellStyle name="Currency 4 39 14" xfId="2584"/>
    <cellStyle name="Currency 4 39 15" xfId="2585"/>
    <cellStyle name="Currency 4 39 2" xfId="2586"/>
    <cellStyle name="Currency 4 39 3" xfId="2587"/>
    <cellStyle name="Currency 4 39 4" xfId="2588"/>
    <cellStyle name="Currency 4 39 5" xfId="2589"/>
    <cellStyle name="Currency 4 39 6" xfId="2590"/>
    <cellStyle name="Currency 4 39 7" xfId="2591"/>
    <cellStyle name="Currency 4 39 8" xfId="2592"/>
    <cellStyle name="Currency 4 39 9" xfId="2593"/>
    <cellStyle name="Currency 4 4" xfId="2594"/>
    <cellStyle name="Currency 4 4 10" xfId="2595"/>
    <cellStyle name="Currency 4 4 11" xfId="2596"/>
    <cellStyle name="Currency 4 4 12" xfId="2597"/>
    <cellStyle name="Currency 4 4 13" xfId="2598"/>
    <cellStyle name="Currency 4 4 14" xfId="2599"/>
    <cellStyle name="Currency 4 4 15" xfId="2600"/>
    <cellStyle name="Currency 4 4 2" xfId="2601"/>
    <cellStyle name="Currency 4 4 3" xfId="2602"/>
    <cellStyle name="Currency 4 4 4" xfId="2603"/>
    <cellStyle name="Currency 4 4 5" xfId="2604"/>
    <cellStyle name="Currency 4 4 6" xfId="2605"/>
    <cellStyle name="Currency 4 4 7" xfId="2606"/>
    <cellStyle name="Currency 4 4 8" xfId="2607"/>
    <cellStyle name="Currency 4 4 9" xfId="2608"/>
    <cellStyle name="Currency 4 40" xfId="2609"/>
    <cellStyle name="Currency 4 40 10" xfId="2610"/>
    <cellStyle name="Currency 4 40 11" xfId="2611"/>
    <cellStyle name="Currency 4 40 12" xfId="2612"/>
    <cellStyle name="Currency 4 40 13" xfId="2613"/>
    <cellStyle name="Currency 4 40 14" xfId="2614"/>
    <cellStyle name="Currency 4 40 15" xfId="2615"/>
    <cellStyle name="Currency 4 40 2" xfId="2616"/>
    <cellStyle name="Currency 4 40 3" xfId="2617"/>
    <cellStyle name="Currency 4 40 4" xfId="2618"/>
    <cellStyle name="Currency 4 40 5" xfId="2619"/>
    <cellStyle name="Currency 4 40 6" xfId="2620"/>
    <cellStyle name="Currency 4 40 7" xfId="2621"/>
    <cellStyle name="Currency 4 40 8" xfId="2622"/>
    <cellStyle name="Currency 4 40 9" xfId="2623"/>
    <cellStyle name="Currency 4 41" xfId="2624"/>
    <cellStyle name="Currency 4 41 10" xfId="2625"/>
    <cellStyle name="Currency 4 41 11" xfId="2626"/>
    <cellStyle name="Currency 4 41 12" xfId="2627"/>
    <cellStyle name="Currency 4 41 13" xfId="2628"/>
    <cellStyle name="Currency 4 41 14" xfId="2629"/>
    <cellStyle name="Currency 4 41 15" xfId="2630"/>
    <cellStyle name="Currency 4 41 2" xfId="2631"/>
    <cellStyle name="Currency 4 41 3" xfId="2632"/>
    <cellStyle name="Currency 4 41 4" xfId="2633"/>
    <cellStyle name="Currency 4 41 5" xfId="2634"/>
    <cellStyle name="Currency 4 41 6" xfId="2635"/>
    <cellStyle name="Currency 4 41 7" xfId="2636"/>
    <cellStyle name="Currency 4 41 8" xfId="2637"/>
    <cellStyle name="Currency 4 41 9" xfId="2638"/>
    <cellStyle name="Currency 4 42" xfId="2639"/>
    <cellStyle name="Currency 4 42 10" xfId="2640"/>
    <cellStyle name="Currency 4 42 11" xfId="2641"/>
    <cellStyle name="Currency 4 42 12" xfId="2642"/>
    <cellStyle name="Currency 4 42 13" xfId="2643"/>
    <cellStyle name="Currency 4 42 14" xfId="2644"/>
    <cellStyle name="Currency 4 42 15" xfId="2645"/>
    <cellStyle name="Currency 4 42 2" xfId="2646"/>
    <cellStyle name="Currency 4 42 3" xfId="2647"/>
    <cellStyle name="Currency 4 42 4" xfId="2648"/>
    <cellStyle name="Currency 4 42 5" xfId="2649"/>
    <cellStyle name="Currency 4 42 6" xfId="2650"/>
    <cellStyle name="Currency 4 42 7" xfId="2651"/>
    <cellStyle name="Currency 4 42 8" xfId="2652"/>
    <cellStyle name="Currency 4 42 9" xfId="2653"/>
    <cellStyle name="Currency 4 43" xfId="2654"/>
    <cellStyle name="Currency 4 43 10" xfId="2655"/>
    <cellStyle name="Currency 4 43 11" xfId="2656"/>
    <cellStyle name="Currency 4 43 12" xfId="2657"/>
    <cellStyle name="Currency 4 43 13" xfId="2658"/>
    <cellStyle name="Currency 4 43 14" xfId="2659"/>
    <cellStyle name="Currency 4 43 15" xfId="2660"/>
    <cellStyle name="Currency 4 43 2" xfId="2661"/>
    <cellStyle name="Currency 4 43 3" xfId="2662"/>
    <cellStyle name="Currency 4 43 4" xfId="2663"/>
    <cellStyle name="Currency 4 43 5" xfId="2664"/>
    <cellStyle name="Currency 4 43 6" xfId="2665"/>
    <cellStyle name="Currency 4 43 7" xfId="2666"/>
    <cellStyle name="Currency 4 43 8" xfId="2667"/>
    <cellStyle name="Currency 4 43 9" xfId="2668"/>
    <cellStyle name="Currency 4 44" xfId="2669"/>
    <cellStyle name="Currency 4 44 10" xfId="2670"/>
    <cellStyle name="Currency 4 44 11" xfId="2671"/>
    <cellStyle name="Currency 4 44 12" xfId="2672"/>
    <cellStyle name="Currency 4 44 13" xfId="2673"/>
    <cellStyle name="Currency 4 44 14" xfId="2674"/>
    <cellStyle name="Currency 4 44 15" xfId="2675"/>
    <cellStyle name="Currency 4 44 2" xfId="2676"/>
    <cellStyle name="Currency 4 44 3" xfId="2677"/>
    <cellStyle name="Currency 4 44 4" xfId="2678"/>
    <cellStyle name="Currency 4 44 5" xfId="2679"/>
    <cellStyle name="Currency 4 44 6" xfId="2680"/>
    <cellStyle name="Currency 4 44 7" xfId="2681"/>
    <cellStyle name="Currency 4 44 8" xfId="2682"/>
    <cellStyle name="Currency 4 44 9" xfId="2683"/>
    <cellStyle name="Currency 4 45" xfId="2684"/>
    <cellStyle name="Currency 4 45 10" xfId="2685"/>
    <cellStyle name="Currency 4 45 11" xfId="2686"/>
    <cellStyle name="Currency 4 45 12" xfId="2687"/>
    <cellStyle name="Currency 4 45 13" xfId="2688"/>
    <cellStyle name="Currency 4 45 14" xfId="2689"/>
    <cellStyle name="Currency 4 45 15" xfId="2690"/>
    <cellStyle name="Currency 4 45 2" xfId="2691"/>
    <cellStyle name="Currency 4 45 3" xfId="2692"/>
    <cellStyle name="Currency 4 45 4" xfId="2693"/>
    <cellStyle name="Currency 4 45 5" xfId="2694"/>
    <cellStyle name="Currency 4 45 6" xfId="2695"/>
    <cellStyle name="Currency 4 45 7" xfId="2696"/>
    <cellStyle name="Currency 4 45 8" xfId="2697"/>
    <cellStyle name="Currency 4 45 9" xfId="2698"/>
    <cellStyle name="Currency 4 46" xfId="2699"/>
    <cellStyle name="Currency 4 46 10" xfId="2700"/>
    <cellStyle name="Currency 4 46 11" xfId="2701"/>
    <cellStyle name="Currency 4 46 12" xfId="2702"/>
    <cellStyle name="Currency 4 46 13" xfId="2703"/>
    <cellStyle name="Currency 4 46 14" xfId="2704"/>
    <cellStyle name="Currency 4 46 15" xfId="2705"/>
    <cellStyle name="Currency 4 46 2" xfId="2706"/>
    <cellStyle name="Currency 4 46 3" xfId="2707"/>
    <cellStyle name="Currency 4 46 4" xfId="2708"/>
    <cellStyle name="Currency 4 46 5" xfId="2709"/>
    <cellStyle name="Currency 4 46 6" xfId="2710"/>
    <cellStyle name="Currency 4 46 7" xfId="2711"/>
    <cellStyle name="Currency 4 46 8" xfId="2712"/>
    <cellStyle name="Currency 4 46 9" xfId="2713"/>
    <cellStyle name="Currency 4 47" xfId="2714"/>
    <cellStyle name="Currency 4 47 10" xfId="2715"/>
    <cellStyle name="Currency 4 47 11" xfId="2716"/>
    <cellStyle name="Currency 4 47 12" xfId="2717"/>
    <cellStyle name="Currency 4 47 13" xfId="2718"/>
    <cellStyle name="Currency 4 47 14" xfId="2719"/>
    <cellStyle name="Currency 4 47 15" xfId="2720"/>
    <cellStyle name="Currency 4 47 2" xfId="2721"/>
    <cellStyle name="Currency 4 47 3" xfId="2722"/>
    <cellStyle name="Currency 4 47 4" xfId="2723"/>
    <cellStyle name="Currency 4 47 5" xfId="2724"/>
    <cellStyle name="Currency 4 47 6" xfId="2725"/>
    <cellStyle name="Currency 4 47 7" xfId="2726"/>
    <cellStyle name="Currency 4 47 8" xfId="2727"/>
    <cellStyle name="Currency 4 47 9" xfId="2728"/>
    <cellStyle name="Currency 4 48" xfId="2729"/>
    <cellStyle name="Currency 4 48 10" xfId="2730"/>
    <cellStyle name="Currency 4 48 11" xfId="2731"/>
    <cellStyle name="Currency 4 48 12" xfId="2732"/>
    <cellStyle name="Currency 4 48 13" xfId="2733"/>
    <cellStyle name="Currency 4 48 14" xfId="2734"/>
    <cellStyle name="Currency 4 48 15" xfId="2735"/>
    <cellStyle name="Currency 4 48 2" xfId="2736"/>
    <cellStyle name="Currency 4 48 3" xfId="2737"/>
    <cellStyle name="Currency 4 48 4" xfId="2738"/>
    <cellStyle name="Currency 4 48 5" xfId="2739"/>
    <cellStyle name="Currency 4 48 6" xfId="2740"/>
    <cellStyle name="Currency 4 48 7" xfId="2741"/>
    <cellStyle name="Currency 4 48 8" xfId="2742"/>
    <cellStyle name="Currency 4 48 9" xfId="2743"/>
    <cellStyle name="Currency 4 49" xfId="2744"/>
    <cellStyle name="Currency 4 49 10" xfId="2745"/>
    <cellStyle name="Currency 4 49 11" xfId="2746"/>
    <cellStyle name="Currency 4 49 12" xfId="2747"/>
    <cellStyle name="Currency 4 49 13" xfId="2748"/>
    <cellStyle name="Currency 4 49 14" xfId="2749"/>
    <cellStyle name="Currency 4 49 15" xfId="2750"/>
    <cellStyle name="Currency 4 49 2" xfId="2751"/>
    <cellStyle name="Currency 4 49 3" xfId="2752"/>
    <cellStyle name="Currency 4 49 4" xfId="2753"/>
    <cellStyle name="Currency 4 49 5" xfId="2754"/>
    <cellStyle name="Currency 4 49 6" xfId="2755"/>
    <cellStyle name="Currency 4 49 7" xfId="2756"/>
    <cellStyle name="Currency 4 49 8" xfId="2757"/>
    <cellStyle name="Currency 4 49 9" xfId="2758"/>
    <cellStyle name="Currency 4 5" xfId="2759"/>
    <cellStyle name="Currency 4 5 10" xfId="2760"/>
    <cellStyle name="Currency 4 5 11" xfId="2761"/>
    <cellStyle name="Currency 4 5 12" xfId="2762"/>
    <cellStyle name="Currency 4 5 13" xfId="2763"/>
    <cellStyle name="Currency 4 5 14" xfId="2764"/>
    <cellStyle name="Currency 4 5 15" xfId="2765"/>
    <cellStyle name="Currency 4 5 2" xfId="2766"/>
    <cellStyle name="Currency 4 5 3" xfId="2767"/>
    <cellStyle name="Currency 4 5 4" xfId="2768"/>
    <cellStyle name="Currency 4 5 5" xfId="2769"/>
    <cellStyle name="Currency 4 5 6" xfId="2770"/>
    <cellStyle name="Currency 4 5 7" xfId="2771"/>
    <cellStyle name="Currency 4 5 8" xfId="2772"/>
    <cellStyle name="Currency 4 5 9" xfId="2773"/>
    <cellStyle name="Currency 4 50" xfId="2774"/>
    <cellStyle name="Currency 4 50 10" xfId="2775"/>
    <cellStyle name="Currency 4 50 11" xfId="2776"/>
    <cellStyle name="Currency 4 50 12" xfId="2777"/>
    <cellStyle name="Currency 4 50 13" xfId="2778"/>
    <cellStyle name="Currency 4 50 14" xfId="2779"/>
    <cellStyle name="Currency 4 50 15" xfId="2780"/>
    <cellStyle name="Currency 4 50 2" xfId="2781"/>
    <cellStyle name="Currency 4 50 3" xfId="2782"/>
    <cellStyle name="Currency 4 50 4" xfId="2783"/>
    <cellStyle name="Currency 4 50 5" xfId="2784"/>
    <cellStyle name="Currency 4 50 6" xfId="2785"/>
    <cellStyle name="Currency 4 50 7" xfId="2786"/>
    <cellStyle name="Currency 4 50 8" xfId="2787"/>
    <cellStyle name="Currency 4 50 9" xfId="2788"/>
    <cellStyle name="Currency 4 51" xfId="2789"/>
    <cellStyle name="Currency 4 51 10" xfId="2790"/>
    <cellStyle name="Currency 4 51 11" xfId="2791"/>
    <cellStyle name="Currency 4 51 12" xfId="2792"/>
    <cellStyle name="Currency 4 51 13" xfId="2793"/>
    <cellStyle name="Currency 4 51 14" xfId="2794"/>
    <cellStyle name="Currency 4 51 15" xfId="2795"/>
    <cellStyle name="Currency 4 51 2" xfId="2796"/>
    <cellStyle name="Currency 4 51 3" xfId="2797"/>
    <cellStyle name="Currency 4 51 4" xfId="2798"/>
    <cellStyle name="Currency 4 51 5" xfId="2799"/>
    <cellStyle name="Currency 4 51 6" xfId="2800"/>
    <cellStyle name="Currency 4 51 7" xfId="2801"/>
    <cellStyle name="Currency 4 51 8" xfId="2802"/>
    <cellStyle name="Currency 4 51 9" xfId="2803"/>
    <cellStyle name="Currency 4 52" xfId="2804"/>
    <cellStyle name="Currency 4 52 10" xfId="2805"/>
    <cellStyle name="Currency 4 52 11" xfId="2806"/>
    <cellStyle name="Currency 4 52 12" xfId="2807"/>
    <cellStyle name="Currency 4 52 13" xfId="2808"/>
    <cellStyle name="Currency 4 52 14" xfId="2809"/>
    <cellStyle name="Currency 4 52 15" xfId="2810"/>
    <cellStyle name="Currency 4 52 2" xfId="2811"/>
    <cellStyle name="Currency 4 52 3" xfId="2812"/>
    <cellStyle name="Currency 4 52 4" xfId="2813"/>
    <cellStyle name="Currency 4 52 5" xfId="2814"/>
    <cellStyle name="Currency 4 52 6" xfId="2815"/>
    <cellStyle name="Currency 4 52 7" xfId="2816"/>
    <cellStyle name="Currency 4 52 8" xfId="2817"/>
    <cellStyle name="Currency 4 52 9" xfId="2818"/>
    <cellStyle name="Currency 4 53" xfId="2819"/>
    <cellStyle name="Currency 4 53 10" xfId="2820"/>
    <cellStyle name="Currency 4 53 11" xfId="2821"/>
    <cellStyle name="Currency 4 53 12" xfId="2822"/>
    <cellStyle name="Currency 4 53 13" xfId="2823"/>
    <cellStyle name="Currency 4 53 14" xfId="2824"/>
    <cellStyle name="Currency 4 53 15" xfId="2825"/>
    <cellStyle name="Currency 4 53 2" xfId="2826"/>
    <cellStyle name="Currency 4 53 3" xfId="2827"/>
    <cellStyle name="Currency 4 53 4" xfId="2828"/>
    <cellStyle name="Currency 4 53 5" xfId="2829"/>
    <cellStyle name="Currency 4 53 6" xfId="2830"/>
    <cellStyle name="Currency 4 53 7" xfId="2831"/>
    <cellStyle name="Currency 4 53 8" xfId="2832"/>
    <cellStyle name="Currency 4 53 9" xfId="2833"/>
    <cellStyle name="Currency 4 54" xfId="2834"/>
    <cellStyle name="Currency 4 54 10" xfId="2835"/>
    <cellStyle name="Currency 4 54 11" xfId="2836"/>
    <cellStyle name="Currency 4 54 12" xfId="2837"/>
    <cellStyle name="Currency 4 54 13" xfId="2838"/>
    <cellStyle name="Currency 4 54 14" xfId="2839"/>
    <cellStyle name="Currency 4 54 15" xfId="2840"/>
    <cellStyle name="Currency 4 54 2" xfId="2841"/>
    <cellStyle name="Currency 4 54 3" xfId="2842"/>
    <cellStyle name="Currency 4 54 4" xfId="2843"/>
    <cellStyle name="Currency 4 54 5" xfId="2844"/>
    <cellStyle name="Currency 4 54 6" xfId="2845"/>
    <cellStyle name="Currency 4 54 7" xfId="2846"/>
    <cellStyle name="Currency 4 54 8" xfId="2847"/>
    <cellStyle name="Currency 4 54 9" xfId="2848"/>
    <cellStyle name="Currency 4 55" xfId="2849"/>
    <cellStyle name="Currency 4 55 10" xfId="2850"/>
    <cellStyle name="Currency 4 55 11" xfId="2851"/>
    <cellStyle name="Currency 4 55 12" xfId="2852"/>
    <cellStyle name="Currency 4 55 13" xfId="2853"/>
    <cellStyle name="Currency 4 55 14" xfId="2854"/>
    <cellStyle name="Currency 4 55 15" xfId="2855"/>
    <cellStyle name="Currency 4 55 2" xfId="2856"/>
    <cellStyle name="Currency 4 55 3" xfId="2857"/>
    <cellStyle name="Currency 4 55 4" xfId="2858"/>
    <cellStyle name="Currency 4 55 5" xfId="2859"/>
    <cellStyle name="Currency 4 55 6" xfId="2860"/>
    <cellStyle name="Currency 4 55 7" xfId="2861"/>
    <cellStyle name="Currency 4 55 8" xfId="2862"/>
    <cellStyle name="Currency 4 55 9" xfId="2863"/>
    <cellStyle name="Currency 4 56" xfId="2864"/>
    <cellStyle name="Currency 4 56 10" xfId="2865"/>
    <cellStyle name="Currency 4 56 11" xfId="2866"/>
    <cellStyle name="Currency 4 56 12" xfId="2867"/>
    <cellStyle name="Currency 4 56 13" xfId="2868"/>
    <cellStyle name="Currency 4 56 14" xfId="2869"/>
    <cellStyle name="Currency 4 56 15" xfId="2870"/>
    <cellStyle name="Currency 4 56 2" xfId="2871"/>
    <cellStyle name="Currency 4 56 3" xfId="2872"/>
    <cellStyle name="Currency 4 56 4" xfId="2873"/>
    <cellStyle name="Currency 4 56 5" xfId="2874"/>
    <cellStyle name="Currency 4 56 6" xfId="2875"/>
    <cellStyle name="Currency 4 56 7" xfId="2876"/>
    <cellStyle name="Currency 4 56 8" xfId="2877"/>
    <cellStyle name="Currency 4 56 9" xfId="2878"/>
    <cellStyle name="Currency 4 57" xfId="2879"/>
    <cellStyle name="Currency 4 57 10" xfId="2880"/>
    <cellStyle name="Currency 4 57 11" xfId="2881"/>
    <cellStyle name="Currency 4 57 12" xfId="2882"/>
    <cellStyle name="Currency 4 57 13" xfId="2883"/>
    <cellStyle name="Currency 4 57 14" xfId="2884"/>
    <cellStyle name="Currency 4 57 15" xfId="2885"/>
    <cellStyle name="Currency 4 57 2" xfId="2886"/>
    <cellStyle name="Currency 4 57 3" xfId="2887"/>
    <cellStyle name="Currency 4 57 4" xfId="2888"/>
    <cellStyle name="Currency 4 57 5" xfId="2889"/>
    <cellStyle name="Currency 4 57 6" xfId="2890"/>
    <cellStyle name="Currency 4 57 7" xfId="2891"/>
    <cellStyle name="Currency 4 57 8" xfId="2892"/>
    <cellStyle name="Currency 4 57 9" xfId="2893"/>
    <cellStyle name="Currency 4 58" xfId="2894"/>
    <cellStyle name="Currency 4 58 10" xfId="2895"/>
    <cellStyle name="Currency 4 58 11" xfId="2896"/>
    <cellStyle name="Currency 4 58 12" xfId="2897"/>
    <cellStyle name="Currency 4 58 13" xfId="2898"/>
    <cellStyle name="Currency 4 58 14" xfId="2899"/>
    <cellStyle name="Currency 4 58 15" xfId="2900"/>
    <cellStyle name="Currency 4 58 2" xfId="2901"/>
    <cellStyle name="Currency 4 58 3" xfId="2902"/>
    <cellStyle name="Currency 4 58 4" xfId="2903"/>
    <cellStyle name="Currency 4 58 5" xfId="2904"/>
    <cellStyle name="Currency 4 58 6" xfId="2905"/>
    <cellStyle name="Currency 4 58 7" xfId="2906"/>
    <cellStyle name="Currency 4 58 8" xfId="2907"/>
    <cellStyle name="Currency 4 58 9" xfId="2908"/>
    <cellStyle name="Currency 4 59" xfId="2909"/>
    <cellStyle name="Currency 4 59 10" xfId="2910"/>
    <cellStyle name="Currency 4 59 11" xfId="2911"/>
    <cellStyle name="Currency 4 59 12" xfId="2912"/>
    <cellStyle name="Currency 4 59 13" xfId="2913"/>
    <cellStyle name="Currency 4 59 14" xfId="2914"/>
    <cellStyle name="Currency 4 59 15" xfId="2915"/>
    <cellStyle name="Currency 4 59 2" xfId="2916"/>
    <cellStyle name="Currency 4 59 3" xfId="2917"/>
    <cellStyle name="Currency 4 59 4" xfId="2918"/>
    <cellStyle name="Currency 4 59 5" xfId="2919"/>
    <cellStyle name="Currency 4 59 6" xfId="2920"/>
    <cellStyle name="Currency 4 59 7" xfId="2921"/>
    <cellStyle name="Currency 4 59 8" xfId="2922"/>
    <cellStyle name="Currency 4 59 9" xfId="2923"/>
    <cellStyle name="Currency 4 6" xfId="2924"/>
    <cellStyle name="Currency 4 6 10" xfId="2925"/>
    <cellStyle name="Currency 4 6 11" xfId="2926"/>
    <cellStyle name="Currency 4 6 12" xfId="2927"/>
    <cellStyle name="Currency 4 6 13" xfId="2928"/>
    <cellStyle name="Currency 4 6 14" xfId="2929"/>
    <cellStyle name="Currency 4 6 15" xfId="2930"/>
    <cellStyle name="Currency 4 6 2" xfId="2931"/>
    <cellStyle name="Currency 4 6 3" xfId="2932"/>
    <cellStyle name="Currency 4 6 4" xfId="2933"/>
    <cellStyle name="Currency 4 6 5" xfId="2934"/>
    <cellStyle name="Currency 4 6 6" xfId="2935"/>
    <cellStyle name="Currency 4 6 7" xfId="2936"/>
    <cellStyle name="Currency 4 6 8" xfId="2937"/>
    <cellStyle name="Currency 4 6 9" xfId="2938"/>
    <cellStyle name="Currency 4 60" xfId="2939"/>
    <cellStyle name="Currency 4 60 10" xfId="2940"/>
    <cellStyle name="Currency 4 60 11" xfId="2941"/>
    <cellStyle name="Currency 4 60 12" xfId="2942"/>
    <cellStyle name="Currency 4 60 13" xfId="2943"/>
    <cellStyle name="Currency 4 60 14" xfId="2944"/>
    <cellStyle name="Currency 4 60 15" xfId="2945"/>
    <cellStyle name="Currency 4 60 2" xfId="2946"/>
    <cellStyle name="Currency 4 60 3" xfId="2947"/>
    <cellStyle name="Currency 4 60 4" xfId="2948"/>
    <cellStyle name="Currency 4 60 5" xfId="2949"/>
    <cellStyle name="Currency 4 60 6" xfId="2950"/>
    <cellStyle name="Currency 4 60 7" xfId="2951"/>
    <cellStyle name="Currency 4 60 8" xfId="2952"/>
    <cellStyle name="Currency 4 60 9" xfId="2953"/>
    <cellStyle name="Currency 4 61" xfId="2954"/>
    <cellStyle name="Currency 4 61 10" xfId="2955"/>
    <cellStyle name="Currency 4 61 11" xfId="2956"/>
    <cellStyle name="Currency 4 61 12" xfId="2957"/>
    <cellStyle name="Currency 4 61 13" xfId="2958"/>
    <cellStyle name="Currency 4 61 14" xfId="2959"/>
    <cellStyle name="Currency 4 61 15" xfId="2960"/>
    <cellStyle name="Currency 4 61 2" xfId="2961"/>
    <cellStyle name="Currency 4 61 3" xfId="2962"/>
    <cellStyle name="Currency 4 61 4" xfId="2963"/>
    <cellStyle name="Currency 4 61 5" xfId="2964"/>
    <cellStyle name="Currency 4 61 6" xfId="2965"/>
    <cellStyle name="Currency 4 61 7" xfId="2966"/>
    <cellStyle name="Currency 4 61 8" xfId="2967"/>
    <cellStyle name="Currency 4 61 9" xfId="2968"/>
    <cellStyle name="Currency 4 62" xfId="2969"/>
    <cellStyle name="Currency 4 62 10" xfId="2970"/>
    <cellStyle name="Currency 4 62 11" xfId="2971"/>
    <cellStyle name="Currency 4 62 12" xfId="2972"/>
    <cellStyle name="Currency 4 62 13" xfId="2973"/>
    <cellStyle name="Currency 4 62 14" xfId="2974"/>
    <cellStyle name="Currency 4 62 15" xfId="2975"/>
    <cellStyle name="Currency 4 62 2" xfId="2976"/>
    <cellStyle name="Currency 4 62 3" xfId="2977"/>
    <cellStyle name="Currency 4 62 4" xfId="2978"/>
    <cellStyle name="Currency 4 62 5" xfId="2979"/>
    <cellStyle name="Currency 4 62 6" xfId="2980"/>
    <cellStyle name="Currency 4 62 7" xfId="2981"/>
    <cellStyle name="Currency 4 62 8" xfId="2982"/>
    <cellStyle name="Currency 4 62 9" xfId="2983"/>
    <cellStyle name="Currency 4 63" xfId="2984"/>
    <cellStyle name="Currency 4 63 10" xfId="2985"/>
    <cellStyle name="Currency 4 63 11" xfId="2986"/>
    <cellStyle name="Currency 4 63 12" xfId="2987"/>
    <cellStyle name="Currency 4 63 13" xfId="2988"/>
    <cellStyle name="Currency 4 63 14" xfId="2989"/>
    <cellStyle name="Currency 4 63 15" xfId="2990"/>
    <cellStyle name="Currency 4 63 2" xfId="2991"/>
    <cellStyle name="Currency 4 63 3" xfId="2992"/>
    <cellStyle name="Currency 4 63 4" xfId="2993"/>
    <cellStyle name="Currency 4 63 5" xfId="2994"/>
    <cellStyle name="Currency 4 63 6" xfId="2995"/>
    <cellStyle name="Currency 4 63 7" xfId="2996"/>
    <cellStyle name="Currency 4 63 8" xfId="2997"/>
    <cellStyle name="Currency 4 63 9" xfId="2998"/>
    <cellStyle name="Currency 4 64" xfId="2999"/>
    <cellStyle name="Currency 4 65" xfId="3000"/>
    <cellStyle name="Currency 4 66" xfId="3001"/>
    <cellStyle name="Currency 4 67" xfId="3002"/>
    <cellStyle name="Currency 4 68" xfId="3003"/>
    <cellStyle name="Currency 4 69" xfId="3004"/>
    <cellStyle name="Currency 4 7" xfId="3005"/>
    <cellStyle name="Currency 4 7 10" xfId="3006"/>
    <cellStyle name="Currency 4 7 11" xfId="3007"/>
    <cellStyle name="Currency 4 7 12" xfId="3008"/>
    <cellStyle name="Currency 4 7 13" xfId="3009"/>
    <cellStyle name="Currency 4 7 14" xfId="3010"/>
    <cellStyle name="Currency 4 7 15" xfId="3011"/>
    <cellStyle name="Currency 4 7 2" xfId="3012"/>
    <cellStyle name="Currency 4 7 3" xfId="3013"/>
    <cellStyle name="Currency 4 7 4" xfId="3014"/>
    <cellStyle name="Currency 4 7 5" xfId="3015"/>
    <cellStyle name="Currency 4 7 6" xfId="3016"/>
    <cellStyle name="Currency 4 7 7" xfId="3017"/>
    <cellStyle name="Currency 4 7 8" xfId="3018"/>
    <cellStyle name="Currency 4 7 9" xfId="3019"/>
    <cellStyle name="Currency 4 70" xfId="3020"/>
    <cellStyle name="Currency 4 71" xfId="3021"/>
    <cellStyle name="Currency 4 72" xfId="3022"/>
    <cellStyle name="Currency 4 73" xfId="3023"/>
    <cellStyle name="Currency 4 74" xfId="3024"/>
    <cellStyle name="Currency 4 75" xfId="3025"/>
    <cellStyle name="Currency 4 76" xfId="3026"/>
    <cellStyle name="Currency 4 77" xfId="3027"/>
    <cellStyle name="Currency 4 78" xfId="3028"/>
    <cellStyle name="Currency 4 79" xfId="3029"/>
    <cellStyle name="Currency 4 8" xfId="3030"/>
    <cellStyle name="Currency 4 8 10" xfId="3031"/>
    <cellStyle name="Currency 4 8 11" xfId="3032"/>
    <cellStyle name="Currency 4 8 12" xfId="3033"/>
    <cellStyle name="Currency 4 8 13" xfId="3034"/>
    <cellStyle name="Currency 4 8 14" xfId="3035"/>
    <cellStyle name="Currency 4 8 15" xfId="3036"/>
    <cellStyle name="Currency 4 8 2" xfId="3037"/>
    <cellStyle name="Currency 4 8 3" xfId="3038"/>
    <cellStyle name="Currency 4 8 4" xfId="3039"/>
    <cellStyle name="Currency 4 8 5" xfId="3040"/>
    <cellStyle name="Currency 4 8 6" xfId="3041"/>
    <cellStyle name="Currency 4 8 7" xfId="3042"/>
    <cellStyle name="Currency 4 8 8" xfId="3043"/>
    <cellStyle name="Currency 4 8 9" xfId="3044"/>
    <cellStyle name="Currency 4 80" xfId="3045"/>
    <cellStyle name="Currency 4 81" xfId="3046"/>
    <cellStyle name="Currency 4 82" xfId="3047"/>
    <cellStyle name="Currency 4 9" xfId="3048"/>
    <cellStyle name="Currency 4 9 10" xfId="3049"/>
    <cellStyle name="Currency 4 9 11" xfId="3050"/>
    <cellStyle name="Currency 4 9 12" xfId="3051"/>
    <cellStyle name="Currency 4 9 13" xfId="3052"/>
    <cellStyle name="Currency 4 9 14" xfId="3053"/>
    <cellStyle name="Currency 4 9 15" xfId="3054"/>
    <cellStyle name="Currency 4 9 2" xfId="3055"/>
    <cellStyle name="Currency 4 9 3" xfId="3056"/>
    <cellStyle name="Currency 4 9 4" xfId="3057"/>
    <cellStyle name="Currency 4 9 5" xfId="3058"/>
    <cellStyle name="Currency 4 9 6" xfId="3059"/>
    <cellStyle name="Currency 4 9 7" xfId="3060"/>
    <cellStyle name="Currency 4 9 8" xfId="3061"/>
    <cellStyle name="Currency 4 9 9" xfId="3062"/>
    <cellStyle name="Currency 5" xfId="3063"/>
    <cellStyle name="Currency 5 10" xfId="3064"/>
    <cellStyle name="Currency 5 10 10" xfId="3065"/>
    <cellStyle name="Currency 5 10 11" xfId="3066"/>
    <cellStyle name="Currency 5 10 12" xfId="3067"/>
    <cellStyle name="Currency 5 10 13" xfId="3068"/>
    <cellStyle name="Currency 5 10 14" xfId="3069"/>
    <cellStyle name="Currency 5 10 15" xfId="3070"/>
    <cellStyle name="Currency 5 10 2" xfId="3071"/>
    <cellStyle name="Currency 5 10 3" xfId="3072"/>
    <cellStyle name="Currency 5 10 4" xfId="3073"/>
    <cellStyle name="Currency 5 10 5" xfId="3074"/>
    <cellStyle name="Currency 5 10 6" xfId="3075"/>
    <cellStyle name="Currency 5 10 7" xfId="3076"/>
    <cellStyle name="Currency 5 10 8" xfId="3077"/>
    <cellStyle name="Currency 5 10 9" xfId="3078"/>
    <cellStyle name="Currency 5 11" xfId="3079"/>
    <cellStyle name="Currency 5 11 10" xfId="3080"/>
    <cellStyle name="Currency 5 11 11" xfId="3081"/>
    <cellStyle name="Currency 5 11 12" xfId="3082"/>
    <cellStyle name="Currency 5 11 13" xfId="3083"/>
    <cellStyle name="Currency 5 11 14" xfId="3084"/>
    <cellStyle name="Currency 5 11 15" xfId="3085"/>
    <cellStyle name="Currency 5 11 2" xfId="3086"/>
    <cellStyle name="Currency 5 11 3" xfId="3087"/>
    <cellStyle name="Currency 5 11 4" xfId="3088"/>
    <cellStyle name="Currency 5 11 5" xfId="3089"/>
    <cellStyle name="Currency 5 11 6" xfId="3090"/>
    <cellStyle name="Currency 5 11 7" xfId="3091"/>
    <cellStyle name="Currency 5 11 8" xfId="3092"/>
    <cellStyle name="Currency 5 11 9" xfId="3093"/>
    <cellStyle name="Currency 5 12" xfId="3094"/>
    <cellStyle name="Currency 5 12 10" xfId="3095"/>
    <cellStyle name="Currency 5 12 11" xfId="3096"/>
    <cellStyle name="Currency 5 12 12" xfId="3097"/>
    <cellStyle name="Currency 5 12 13" xfId="3098"/>
    <cellStyle name="Currency 5 12 14" xfId="3099"/>
    <cellStyle name="Currency 5 12 15" xfId="3100"/>
    <cellStyle name="Currency 5 12 2" xfId="3101"/>
    <cellStyle name="Currency 5 12 3" xfId="3102"/>
    <cellStyle name="Currency 5 12 4" xfId="3103"/>
    <cellStyle name="Currency 5 12 5" xfId="3104"/>
    <cellStyle name="Currency 5 12 6" xfId="3105"/>
    <cellStyle name="Currency 5 12 7" xfId="3106"/>
    <cellStyle name="Currency 5 12 8" xfId="3107"/>
    <cellStyle name="Currency 5 12 9" xfId="3108"/>
    <cellStyle name="Currency 5 13" xfId="3109"/>
    <cellStyle name="Currency 5 13 10" xfId="3110"/>
    <cellStyle name="Currency 5 13 11" xfId="3111"/>
    <cellStyle name="Currency 5 13 12" xfId="3112"/>
    <cellStyle name="Currency 5 13 13" xfId="3113"/>
    <cellStyle name="Currency 5 13 14" xfId="3114"/>
    <cellStyle name="Currency 5 13 15" xfId="3115"/>
    <cellStyle name="Currency 5 13 2" xfId="3116"/>
    <cellStyle name="Currency 5 13 3" xfId="3117"/>
    <cellStyle name="Currency 5 13 4" xfId="3118"/>
    <cellStyle name="Currency 5 13 5" xfId="3119"/>
    <cellStyle name="Currency 5 13 6" xfId="3120"/>
    <cellStyle name="Currency 5 13 7" xfId="3121"/>
    <cellStyle name="Currency 5 13 8" xfId="3122"/>
    <cellStyle name="Currency 5 13 9" xfId="3123"/>
    <cellStyle name="Currency 5 14" xfId="3124"/>
    <cellStyle name="Currency 5 14 10" xfId="3125"/>
    <cellStyle name="Currency 5 14 11" xfId="3126"/>
    <cellStyle name="Currency 5 14 12" xfId="3127"/>
    <cellStyle name="Currency 5 14 13" xfId="3128"/>
    <cellStyle name="Currency 5 14 14" xfId="3129"/>
    <cellStyle name="Currency 5 14 15" xfId="3130"/>
    <cellStyle name="Currency 5 14 2" xfId="3131"/>
    <cellStyle name="Currency 5 14 3" xfId="3132"/>
    <cellStyle name="Currency 5 14 4" xfId="3133"/>
    <cellStyle name="Currency 5 14 5" xfId="3134"/>
    <cellStyle name="Currency 5 14 6" xfId="3135"/>
    <cellStyle name="Currency 5 14 7" xfId="3136"/>
    <cellStyle name="Currency 5 14 8" xfId="3137"/>
    <cellStyle name="Currency 5 14 9" xfId="3138"/>
    <cellStyle name="Currency 5 15" xfId="3139"/>
    <cellStyle name="Currency 5 15 10" xfId="3140"/>
    <cellStyle name="Currency 5 15 11" xfId="3141"/>
    <cellStyle name="Currency 5 15 12" xfId="3142"/>
    <cellStyle name="Currency 5 15 13" xfId="3143"/>
    <cellStyle name="Currency 5 15 14" xfId="3144"/>
    <cellStyle name="Currency 5 15 15" xfId="3145"/>
    <cellStyle name="Currency 5 15 2" xfId="3146"/>
    <cellStyle name="Currency 5 15 3" xfId="3147"/>
    <cellStyle name="Currency 5 15 4" xfId="3148"/>
    <cellStyle name="Currency 5 15 5" xfId="3149"/>
    <cellStyle name="Currency 5 15 6" xfId="3150"/>
    <cellStyle name="Currency 5 15 7" xfId="3151"/>
    <cellStyle name="Currency 5 15 8" xfId="3152"/>
    <cellStyle name="Currency 5 15 9" xfId="3153"/>
    <cellStyle name="Currency 5 16" xfId="3154"/>
    <cellStyle name="Currency 5 16 10" xfId="3155"/>
    <cellStyle name="Currency 5 16 11" xfId="3156"/>
    <cellStyle name="Currency 5 16 12" xfId="3157"/>
    <cellStyle name="Currency 5 16 13" xfId="3158"/>
    <cellStyle name="Currency 5 16 14" xfId="3159"/>
    <cellStyle name="Currency 5 16 15" xfId="3160"/>
    <cellStyle name="Currency 5 16 2" xfId="3161"/>
    <cellStyle name="Currency 5 16 3" xfId="3162"/>
    <cellStyle name="Currency 5 16 4" xfId="3163"/>
    <cellStyle name="Currency 5 16 5" xfId="3164"/>
    <cellStyle name="Currency 5 16 6" xfId="3165"/>
    <cellStyle name="Currency 5 16 7" xfId="3166"/>
    <cellStyle name="Currency 5 16 8" xfId="3167"/>
    <cellStyle name="Currency 5 16 9" xfId="3168"/>
    <cellStyle name="Currency 5 17" xfId="3169"/>
    <cellStyle name="Currency 5 17 10" xfId="3170"/>
    <cellStyle name="Currency 5 17 11" xfId="3171"/>
    <cellStyle name="Currency 5 17 12" xfId="3172"/>
    <cellStyle name="Currency 5 17 13" xfId="3173"/>
    <cellStyle name="Currency 5 17 14" xfId="3174"/>
    <cellStyle name="Currency 5 17 15" xfId="3175"/>
    <cellStyle name="Currency 5 17 2" xfId="3176"/>
    <cellStyle name="Currency 5 17 3" xfId="3177"/>
    <cellStyle name="Currency 5 17 4" xfId="3178"/>
    <cellStyle name="Currency 5 17 5" xfId="3179"/>
    <cellStyle name="Currency 5 17 6" xfId="3180"/>
    <cellStyle name="Currency 5 17 7" xfId="3181"/>
    <cellStyle name="Currency 5 17 8" xfId="3182"/>
    <cellStyle name="Currency 5 17 9" xfId="3183"/>
    <cellStyle name="Currency 5 18" xfId="3184"/>
    <cellStyle name="Currency 5 18 10" xfId="3185"/>
    <cellStyle name="Currency 5 18 11" xfId="3186"/>
    <cellStyle name="Currency 5 18 12" xfId="3187"/>
    <cellStyle name="Currency 5 18 13" xfId="3188"/>
    <cellStyle name="Currency 5 18 14" xfId="3189"/>
    <cellStyle name="Currency 5 18 15" xfId="3190"/>
    <cellStyle name="Currency 5 18 2" xfId="3191"/>
    <cellStyle name="Currency 5 18 3" xfId="3192"/>
    <cellStyle name="Currency 5 18 4" xfId="3193"/>
    <cellStyle name="Currency 5 18 5" xfId="3194"/>
    <cellStyle name="Currency 5 18 6" xfId="3195"/>
    <cellStyle name="Currency 5 18 7" xfId="3196"/>
    <cellStyle name="Currency 5 18 8" xfId="3197"/>
    <cellStyle name="Currency 5 18 9" xfId="3198"/>
    <cellStyle name="Currency 5 19" xfId="3199"/>
    <cellStyle name="Currency 5 19 10" xfId="3200"/>
    <cellStyle name="Currency 5 19 11" xfId="3201"/>
    <cellStyle name="Currency 5 19 12" xfId="3202"/>
    <cellStyle name="Currency 5 19 13" xfId="3203"/>
    <cellStyle name="Currency 5 19 14" xfId="3204"/>
    <cellStyle name="Currency 5 19 15" xfId="3205"/>
    <cellStyle name="Currency 5 19 2" xfId="3206"/>
    <cellStyle name="Currency 5 19 3" xfId="3207"/>
    <cellStyle name="Currency 5 19 4" xfId="3208"/>
    <cellStyle name="Currency 5 19 5" xfId="3209"/>
    <cellStyle name="Currency 5 19 6" xfId="3210"/>
    <cellStyle name="Currency 5 19 7" xfId="3211"/>
    <cellStyle name="Currency 5 19 8" xfId="3212"/>
    <cellStyle name="Currency 5 19 9" xfId="3213"/>
    <cellStyle name="Currency 5 2" xfId="3214"/>
    <cellStyle name="Currency 5 2 10" xfId="3215"/>
    <cellStyle name="Currency 5 2 11" xfId="3216"/>
    <cellStyle name="Currency 5 2 12" xfId="3217"/>
    <cellStyle name="Currency 5 2 13" xfId="3218"/>
    <cellStyle name="Currency 5 2 14" xfId="3219"/>
    <cellStyle name="Currency 5 2 15" xfId="3220"/>
    <cellStyle name="Currency 5 2 2" xfId="3221"/>
    <cellStyle name="Currency 5 2 3" xfId="3222"/>
    <cellStyle name="Currency 5 2 4" xfId="3223"/>
    <cellStyle name="Currency 5 2 5" xfId="3224"/>
    <cellStyle name="Currency 5 2 6" xfId="3225"/>
    <cellStyle name="Currency 5 2 7" xfId="3226"/>
    <cellStyle name="Currency 5 2 8" xfId="3227"/>
    <cellStyle name="Currency 5 2 9" xfId="3228"/>
    <cellStyle name="Currency 5 20" xfId="3229"/>
    <cellStyle name="Currency 5 20 10" xfId="3230"/>
    <cellStyle name="Currency 5 20 11" xfId="3231"/>
    <cellStyle name="Currency 5 20 12" xfId="3232"/>
    <cellStyle name="Currency 5 20 13" xfId="3233"/>
    <cellStyle name="Currency 5 20 14" xfId="3234"/>
    <cellStyle name="Currency 5 20 15" xfId="3235"/>
    <cellStyle name="Currency 5 20 2" xfId="3236"/>
    <cellStyle name="Currency 5 20 3" xfId="3237"/>
    <cellStyle name="Currency 5 20 4" xfId="3238"/>
    <cellStyle name="Currency 5 20 5" xfId="3239"/>
    <cellStyle name="Currency 5 20 6" xfId="3240"/>
    <cellStyle name="Currency 5 20 7" xfId="3241"/>
    <cellStyle name="Currency 5 20 8" xfId="3242"/>
    <cellStyle name="Currency 5 20 9" xfId="3243"/>
    <cellStyle name="Currency 5 21" xfId="3244"/>
    <cellStyle name="Currency 5 21 10" xfId="3245"/>
    <cellStyle name="Currency 5 21 11" xfId="3246"/>
    <cellStyle name="Currency 5 21 12" xfId="3247"/>
    <cellStyle name="Currency 5 21 13" xfId="3248"/>
    <cellStyle name="Currency 5 21 14" xfId="3249"/>
    <cellStyle name="Currency 5 21 15" xfId="3250"/>
    <cellStyle name="Currency 5 21 2" xfId="3251"/>
    <cellStyle name="Currency 5 21 3" xfId="3252"/>
    <cellStyle name="Currency 5 21 4" xfId="3253"/>
    <cellStyle name="Currency 5 21 5" xfId="3254"/>
    <cellStyle name="Currency 5 21 6" xfId="3255"/>
    <cellStyle name="Currency 5 21 7" xfId="3256"/>
    <cellStyle name="Currency 5 21 8" xfId="3257"/>
    <cellStyle name="Currency 5 21 9" xfId="3258"/>
    <cellStyle name="Currency 5 22" xfId="3259"/>
    <cellStyle name="Currency 5 22 10" xfId="3260"/>
    <cellStyle name="Currency 5 22 11" xfId="3261"/>
    <cellStyle name="Currency 5 22 12" xfId="3262"/>
    <cellStyle name="Currency 5 22 13" xfId="3263"/>
    <cellStyle name="Currency 5 22 14" xfId="3264"/>
    <cellStyle name="Currency 5 22 15" xfId="3265"/>
    <cellStyle name="Currency 5 22 2" xfId="3266"/>
    <cellStyle name="Currency 5 22 3" xfId="3267"/>
    <cellStyle name="Currency 5 22 4" xfId="3268"/>
    <cellStyle name="Currency 5 22 5" xfId="3269"/>
    <cellStyle name="Currency 5 22 6" xfId="3270"/>
    <cellStyle name="Currency 5 22 7" xfId="3271"/>
    <cellStyle name="Currency 5 22 8" xfId="3272"/>
    <cellStyle name="Currency 5 22 9" xfId="3273"/>
    <cellStyle name="Currency 5 23" xfId="3274"/>
    <cellStyle name="Currency 5 23 10" xfId="3275"/>
    <cellStyle name="Currency 5 23 11" xfId="3276"/>
    <cellStyle name="Currency 5 23 12" xfId="3277"/>
    <cellStyle name="Currency 5 23 13" xfId="3278"/>
    <cellStyle name="Currency 5 23 14" xfId="3279"/>
    <cellStyle name="Currency 5 23 15" xfId="3280"/>
    <cellStyle name="Currency 5 23 2" xfId="3281"/>
    <cellStyle name="Currency 5 23 3" xfId="3282"/>
    <cellStyle name="Currency 5 23 4" xfId="3283"/>
    <cellStyle name="Currency 5 23 5" xfId="3284"/>
    <cellStyle name="Currency 5 23 6" xfId="3285"/>
    <cellStyle name="Currency 5 23 7" xfId="3286"/>
    <cellStyle name="Currency 5 23 8" xfId="3287"/>
    <cellStyle name="Currency 5 23 9" xfId="3288"/>
    <cellStyle name="Currency 5 24" xfId="3289"/>
    <cellStyle name="Currency 5 24 10" xfId="3290"/>
    <cellStyle name="Currency 5 24 11" xfId="3291"/>
    <cellStyle name="Currency 5 24 12" xfId="3292"/>
    <cellStyle name="Currency 5 24 13" xfId="3293"/>
    <cellStyle name="Currency 5 24 14" xfId="3294"/>
    <cellStyle name="Currency 5 24 15" xfId="3295"/>
    <cellStyle name="Currency 5 24 2" xfId="3296"/>
    <cellStyle name="Currency 5 24 3" xfId="3297"/>
    <cellStyle name="Currency 5 24 4" xfId="3298"/>
    <cellStyle name="Currency 5 24 5" xfId="3299"/>
    <cellStyle name="Currency 5 24 6" xfId="3300"/>
    <cellStyle name="Currency 5 24 7" xfId="3301"/>
    <cellStyle name="Currency 5 24 8" xfId="3302"/>
    <cellStyle name="Currency 5 24 9" xfId="3303"/>
    <cellStyle name="Currency 5 25" xfId="3304"/>
    <cellStyle name="Currency 5 25 10" xfId="3305"/>
    <cellStyle name="Currency 5 25 11" xfId="3306"/>
    <cellStyle name="Currency 5 25 12" xfId="3307"/>
    <cellStyle name="Currency 5 25 13" xfId="3308"/>
    <cellStyle name="Currency 5 25 14" xfId="3309"/>
    <cellStyle name="Currency 5 25 15" xfId="3310"/>
    <cellStyle name="Currency 5 25 2" xfId="3311"/>
    <cellStyle name="Currency 5 25 3" xfId="3312"/>
    <cellStyle name="Currency 5 25 4" xfId="3313"/>
    <cellStyle name="Currency 5 25 5" xfId="3314"/>
    <cellStyle name="Currency 5 25 6" xfId="3315"/>
    <cellStyle name="Currency 5 25 7" xfId="3316"/>
    <cellStyle name="Currency 5 25 8" xfId="3317"/>
    <cellStyle name="Currency 5 25 9" xfId="3318"/>
    <cellStyle name="Currency 5 26" xfId="3319"/>
    <cellStyle name="Currency 5 26 10" xfId="3320"/>
    <cellStyle name="Currency 5 26 11" xfId="3321"/>
    <cellStyle name="Currency 5 26 12" xfId="3322"/>
    <cellStyle name="Currency 5 26 13" xfId="3323"/>
    <cellStyle name="Currency 5 26 14" xfId="3324"/>
    <cellStyle name="Currency 5 26 15" xfId="3325"/>
    <cellStyle name="Currency 5 26 2" xfId="3326"/>
    <cellStyle name="Currency 5 26 3" xfId="3327"/>
    <cellStyle name="Currency 5 26 4" xfId="3328"/>
    <cellStyle name="Currency 5 26 5" xfId="3329"/>
    <cellStyle name="Currency 5 26 6" xfId="3330"/>
    <cellStyle name="Currency 5 26 7" xfId="3331"/>
    <cellStyle name="Currency 5 26 8" xfId="3332"/>
    <cellStyle name="Currency 5 26 9" xfId="3333"/>
    <cellStyle name="Currency 5 27" xfId="3334"/>
    <cellStyle name="Currency 5 27 10" xfId="3335"/>
    <cellStyle name="Currency 5 27 11" xfId="3336"/>
    <cellStyle name="Currency 5 27 12" xfId="3337"/>
    <cellStyle name="Currency 5 27 13" xfId="3338"/>
    <cellStyle name="Currency 5 27 14" xfId="3339"/>
    <cellStyle name="Currency 5 27 15" xfId="3340"/>
    <cellStyle name="Currency 5 27 2" xfId="3341"/>
    <cellStyle name="Currency 5 27 3" xfId="3342"/>
    <cellStyle name="Currency 5 27 4" xfId="3343"/>
    <cellStyle name="Currency 5 27 5" xfId="3344"/>
    <cellStyle name="Currency 5 27 6" xfId="3345"/>
    <cellStyle name="Currency 5 27 7" xfId="3346"/>
    <cellStyle name="Currency 5 27 8" xfId="3347"/>
    <cellStyle name="Currency 5 27 9" xfId="3348"/>
    <cellStyle name="Currency 5 28" xfId="3349"/>
    <cellStyle name="Currency 5 28 10" xfId="3350"/>
    <cellStyle name="Currency 5 28 11" xfId="3351"/>
    <cellStyle name="Currency 5 28 12" xfId="3352"/>
    <cellStyle name="Currency 5 28 13" xfId="3353"/>
    <cellStyle name="Currency 5 28 14" xfId="3354"/>
    <cellStyle name="Currency 5 28 15" xfId="3355"/>
    <cellStyle name="Currency 5 28 2" xfId="3356"/>
    <cellStyle name="Currency 5 28 3" xfId="3357"/>
    <cellStyle name="Currency 5 28 4" xfId="3358"/>
    <cellStyle name="Currency 5 28 5" xfId="3359"/>
    <cellStyle name="Currency 5 28 6" xfId="3360"/>
    <cellStyle name="Currency 5 28 7" xfId="3361"/>
    <cellStyle name="Currency 5 28 8" xfId="3362"/>
    <cellStyle name="Currency 5 28 9" xfId="3363"/>
    <cellStyle name="Currency 5 29" xfId="3364"/>
    <cellStyle name="Currency 5 29 10" xfId="3365"/>
    <cellStyle name="Currency 5 29 11" xfId="3366"/>
    <cellStyle name="Currency 5 29 12" xfId="3367"/>
    <cellStyle name="Currency 5 29 13" xfId="3368"/>
    <cellStyle name="Currency 5 29 14" xfId="3369"/>
    <cellStyle name="Currency 5 29 15" xfId="3370"/>
    <cellStyle name="Currency 5 29 2" xfId="3371"/>
    <cellStyle name="Currency 5 29 3" xfId="3372"/>
    <cellStyle name="Currency 5 29 4" xfId="3373"/>
    <cellStyle name="Currency 5 29 5" xfId="3374"/>
    <cellStyle name="Currency 5 29 6" xfId="3375"/>
    <cellStyle name="Currency 5 29 7" xfId="3376"/>
    <cellStyle name="Currency 5 29 8" xfId="3377"/>
    <cellStyle name="Currency 5 29 9" xfId="3378"/>
    <cellStyle name="Currency 5 3" xfId="3379"/>
    <cellStyle name="Currency 5 3 10" xfId="3380"/>
    <cellStyle name="Currency 5 3 11" xfId="3381"/>
    <cellStyle name="Currency 5 3 12" xfId="3382"/>
    <cellStyle name="Currency 5 3 13" xfId="3383"/>
    <cellStyle name="Currency 5 3 14" xfId="3384"/>
    <cellStyle name="Currency 5 3 15" xfId="3385"/>
    <cellStyle name="Currency 5 3 2" xfId="3386"/>
    <cellStyle name="Currency 5 3 3" xfId="3387"/>
    <cellStyle name="Currency 5 3 4" xfId="3388"/>
    <cellStyle name="Currency 5 3 5" xfId="3389"/>
    <cellStyle name="Currency 5 3 6" xfId="3390"/>
    <cellStyle name="Currency 5 3 7" xfId="3391"/>
    <cellStyle name="Currency 5 3 8" xfId="3392"/>
    <cellStyle name="Currency 5 3 9" xfId="3393"/>
    <cellStyle name="Currency 5 30" xfId="3394"/>
    <cellStyle name="Currency 5 30 10" xfId="3395"/>
    <cellStyle name="Currency 5 30 11" xfId="3396"/>
    <cellStyle name="Currency 5 30 12" xfId="3397"/>
    <cellStyle name="Currency 5 30 13" xfId="3398"/>
    <cellStyle name="Currency 5 30 14" xfId="3399"/>
    <cellStyle name="Currency 5 30 15" xfId="3400"/>
    <cellStyle name="Currency 5 30 2" xfId="3401"/>
    <cellStyle name="Currency 5 30 3" xfId="3402"/>
    <cellStyle name="Currency 5 30 4" xfId="3403"/>
    <cellStyle name="Currency 5 30 5" xfId="3404"/>
    <cellStyle name="Currency 5 30 6" xfId="3405"/>
    <cellStyle name="Currency 5 30 7" xfId="3406"/>
    <cellStyle name="Currency 5 30 8" xfId="3407"/>
    <cellStyle name="Currency 5 30 9" xfId="3408"/>
    <cellStyle name="Currency 5 31" xfId="3409"/>
    <cellStyle name="Currency 5 31 10" xfId="3410"/>
    <cellStyle name="Currency 5 31 11" xfId="3411"/>
    <cellStyle name="Currency 5 31 12" xfId="3412"/>
    <cellStyle name="Currency 5 31 13" xfId="3413"/>
    <cellStyle name="Currency 5 31 14" xfId="3414"/>
    <cellStyle name="Currency 5 31 15" xfId="3415"/>
    <cellStyle name="Currency 5 31 2" xfId="3416"/>
    <cellStyle name="Currency 5 31 3" xfId="3417"/>
    <cellStyle name="Currency 5 31 4" xfId="3418"/>
    <cellStyle name="Currency 5 31 5" xfId="3419"/>
    <cellStyle name="Currency 5 31 6" xfId="3420"/>
    <cellStyle name="Currency 5 31 7" xfId="3421"/>
    <cellStyle name="Currency 5 31 8" xfId="3422"/>
    <cellStyle name="Currency 5 31 9" xfId="3423"/>
    <cellStyle name="Currency 5 32" xfId="3424"/>
    <cellStyle name="Currency 5 32 10" xfId="3425"/>
    <cellStyle name="Currency 5 32 11" xfId="3426"/>
    <cellStyle name="Currency 5 32 12" xfId="3427"/>
    <cellStyle name="Currency 5 32 13" xfId="3428"/>
    <cellStyle name="Currency 5 32 14" xfId="3429"/>
    <cellStyle name="Currency 5 32 15" xfId="3430"/>
    <cellStyle name="Currency 5 32 2" xfId="3431"/>
    <cellStyle name="Currency 5 32 3" xfId="3432"/>
    <cellStyle name="Currency 5 32 4" xfId="3433"/>
    <cellStyle name="Currency 5 32 5" xfId="3434"/>
    <cellStyle name="Currency 5 32 6" xfId="3435"/>
    <cellStyle name="Currency 5 32 7" xfId="3436"/>
    <cellStyle name="Currency 5 32 8" xfId="3437"/>
    <cellStyle name="Currency 5 32 9" xfId="3438"/>
    <cellStyle name="Currency 5 33" xfId="3439"/>
    <cellStyle name="Currency 5 33 10" xfId="3440"/>
    <cellStyle name="Currency 5 33 11" xfId="3441"/>
    <cellStyle name="Currency 5 33 12" xfId="3442"/>
    <cellStyle name="Currency 5 33 13" xfId="3443"/>
    <cellStyle name="Currency 5 33 14" xfId="3444"/>
    <cellStyle name="Currency 5 33 15" xfId="3445"/>
    <cellStyle name="Currency 5 33 2" xfId="3446"/>
    <cellStyle name="Currency 5 33 3" xfId="3447"/>
    <cellStyle name="Currency 5 33 4" xfId="3448"/>
    <cellStyle name="Currency 5 33 5" xfId="3449"/>
    <cellStyle name="Currency 5 33 6" xfId="3450"/>
    <cellStyle name="Currency 5 33 7" xfId="3451"/>
    <cellStyle name="Currency 5 33 8" xfId="3452"/>
    <cellStyle name="Currency 5 33 9" xfId="3453"/>
    <cellStyle name="Currency 5 34" xfId="3454"/>
    <cellStyle name="Currency 5 34 10" xfId="3455"/>
    <cellStyle name="Currency 5 34 11" xfId="3456"/>
    <cellStyle name="Currency 5 34 12" xfId="3457"/>
    <cellStyle name="Currency 5 34 13" xfId="3458"/>
    <cellStyle name="Currency 5 34 14" xfId="3459"/>
    <cellStyle name="Currency 5 34 15" xfId="3460"/>
    <cellStyle name="Currency 5 34 2" xfId="3461"/>
    <cellStyle name="Currency 5 34 3" xfId="3462"/>
    <cellStyle name="Currency 5 34 4" xfId="3463"/>
    <cellStyle name="Currency 5 34 5" xfId="3464"/>
    <cellStyle name="Currency 5 34 6" xfId="3465"/>
    <cellStyle name="Currency 5 34 7" xfId="3466"/>
    <cellStyle name="Currency 5 34 8" xfId="3467"/>
    <cellStyle name="Currency 5 34 9" xfId="3468"/>
    <cellStyle name="Currency 5 35" xfId="3469"/>
    <cellStyle name="Currency 5 35 10" xfId="3470"/>
    <cellStyle name="Currency 5 35 11" xfId="3471"/>
    <cellStyle name="Currency 5 35 12" xfId="3472"/>
    <cellStyle name="Currency 5 35 13" xfId="3473"/>
    <cellStyle name="Currency 5 35 14" xfId="3474"/>
    <cellStyle name="Currency 5 35 15" xfId="3475"/>
    <cellStyle name="Currency 5 35 2" xfId="3476"/>
    <cellStyle name="Currency 5 35 3" xfId="3477"/>
    <cellStyle name="Currency 5 35 4" xfId="3478"/>
    <cellStyle name="Currency 5 35 5" xfId="3479"/>
    <cellStyle name="Currency 5 35 6" xfId="3480"/>
    <cellStyle name="Currency 5 35 7" xfId="3481"/>
    <cellStyle name="Currency 5 35 8" xfId="3482"/>
    <cellStyle name="Currency 5 35 9" xfId="3483"/>
    <cellStyle name="Currency 5 36" xfId="3484"/>
    <cellStyle name="Currency 5 36 10" xfId="3485"/>
    <cellStyle name="Currency 5 36 11" xfId="3486"/>
    <cellStyle name="Currency 5 36 12" xfId="3487"/>
    <cellStyle name="Currency 5 36 13" xfId="3488"/>
    <cellStyle name="Currency 5 36 14" xfId="3489"/>
    <cellStyle name="Currency 5 36 15" xfId="3490"/>
    <cellStyle name="Currency 5 36 2" xfId="3491"/>
    <cellStyle name="Currency 5 36 3" xfId="3492"/>
    <cellStyle name="Currency 5 36 4" xfId="3493"/>
    <cellStyle name="Currency 5 36 5" xfId="3494"/>
    <cellStyle name="Currency 5 36 6" xfId="3495"/>
    <cellStyle name="Currency 5 36 7" xfId="3496"/>
    <cellStyle name="Currency 5 36 8" xfId="3497"/>
    <cellStyle name="Currency 5 36 9" xfId="3498"/>
    <cellStyle name="Currency 5 37" xfId="3499"/>
    <cellStyle name="Currency 5 37 10" xfId="3500"/>
    <cellStyle name="Currency 5 37 11" xfId="3501"/>
    <cellStyle name="Currency 5 37 12" xfId="3502"/>
    <cellStyle name="Currency 5 37 13" xfId="3503"/>
    <cellStyle name="Currency 5 37 14" xfId="3504"/>
    <cellStyle name="Currency 5 37 15" xfId="3505"/>
    <cellStyle name="Currency 5 37 2" xfId="3506"/>
    <cellStyle name="Currency 5 37 3" xfId="3507"/>
    <cellStyle name="Currency 5 37 4" xfId="3508"/>
    <cellStyle name="Currency 5 37 5" xfId="3509"/>
    <cellStyle name="Currency 5 37 6" xfId="3510"/>
    <cellStyle name="Currency 5 37 7" xfId="3511"/>
    <cellStyle name="Currency 5 37 8" xfId="3512"/>
    <cellStyle name="Currency 5 37 9" xfId="3513"/>
    <cellStyle name="Currency 5 38" xfId="3514"/>
    <cellStyle name="Currency 5 38 10" xfId="3515"/>
    <cellStyle name="Currency 5 38 11" xfId="3516"/>
    <cellStyle name="Currency 5 38 12" xfId="3517"/>
    <cellStyle name="Currency 5 38 13" xfId="3518"/>
    <cellStyle name="Currency 5 38 14" xfId="3519"/>
    <cellStyle name="Currency 5 38 15" xfId="3520"/>
    <cellStyle name="Currency 5 38 2" xfId="3521"/>
    <cellStyle name="Currency 5 38 3" xfId="3522"/>
    <cellStyle name="Currency 5 38 4" xfId="3523"/>
    <cellStyle name="Currency 5 38 5" xfId="3524"/>
    <cellStyle name="Currency 5 38 6" xfId="3525"/>
    <cellStyle name="Currency 5 38 7" xfId="3526"/>
    <cellStyle name="Currency 5 38 8" xfId="3527"/>
    <cellStyle name="Currency 5 38 9" xfId="3528"/>
    <cellStyle name="Currency 5 39" xfId="3529"/>
    <cellStyle name="Currency 5 39 10" xfId="3530"/>
    <cellStyle name="Currency 5 39 11" xfId="3531"/>
    <cellStyle name="Currency 5 39 12" xfId="3532"/>
    <cellStyle name="Currency 5 39 13" xfId="3533"/>
    <cellStyle name="Currency 5 39 14" xfId="3534"/>
    <cellStyle name="Currency 5 39 15" xfId="3535"/>
    <cellStyle name="Currency 5 39 2" xfId="3536"/>
    <cellStyle name="Currency 5 39 3" xfId="3537"/>
    <cellStyle name="Currency 5 39 4" xfId="3538"/>
    <cellStyle name="Currency 5 39 5" xfId="3539"/>
    <cellStyle name="Currency 5 39 6" xfId="3540"/>
    <cellStyle name="Currency 5 39 7" xfId="3541"/>
    <cellStyle name="Currency 5 39 8" xfId="3542"/>
    <cellStyle name="Currency 5 39 9" xfId="3543"/>
    <cellStyle name="Currency 5 4" xfId="3544"/>
    <cellStyle name="Currency 5 4 10" xfId="3545"/>
    <cellStyle name="Currency 5 4 11" xfId="3546"/>
    <cellStyle name="Currency 5 4 12" xfId="3547"/>
    <cellStyle name="Currency 5 4 13" xfId="3548"/>
    <cellStyle name="Currency 5 4 14" xfId="3549"/>
    <cellStyle name="Currency 5 4 15" xfId="3550"/>
    <cellStyle name="Currency 5 4 2" xfId="3551"/>
    <cellStyle name="Currency 5 4 3" xfId="3552"/>
    <cellStyle name="Currency 5 4 4" xfId="3553"/>
    <cellStyle name="Currency 5 4 5" xfId="3554"/>
    <cellStyle name="Currency 5 4 6" xfId="3555"/>
    <cellStyle name="Currency 5 4 7" xfId="3556"/>
    <cellStyle name="Currency 5 4 8" xfId="3557"/>
    <cellStyle name="Currency 5 4 9" xfId="3558"/>
    <cellStyle name="Currency 5 40" xfId="3559"/>
    <cellStyle name="Currency 5 40 10" xfId="3560"/>
    <cellStyle name="Currency 5 40 11" xfId="3561"/>
    <cellStyle name="Currency 5 40 12" xfId="3562"/>
    <cellStyle name="Currency 5 40 13" xfId="3563"/>
    <cellStyle name="Currency 5 40 14" xfId="3564"/>
    <cellStyle name="Currency 5 40 15" xfId="3565"/>
    <cellStyle name="Currency 5 40 2" xfId="3566"/>
    <cellStyle name="Currency 5 40 3" xfId="3567"/>
    <cellStyle name="Currency 5 40 4" xfId="3568"/>
    <cellStyle name="Currency 5 40 5" xfId="3569"/>
    <cellStyle name="Currency 5 40 6" xfId="3570"/>
    <cellStyle name="Currency 5 40 7" xfId="3571"/>
    <cellStyle name="Currency 5 40 8" xfId="3572"/>
    <cellStyle name="Currency 5 40 9" xfId="3573"/>
    <cellStyle name="Currency 5 41" xfId="3574"/>
    <cellStyle name="Currency 5 41 10" xfId="3575"/>
    <cellStyle name="Currency 5 41 11" xfId="3576"/>
    <cellStyle name="Currency 5 41 12" xfId="3577"/>
    <cellStyle name="Currency 5 41 13" xfId="3578"/>
    <cellStyle name="Currency 5 41 14" xfId="3579"/>
    <cellStyle name="Currency 5 41 15" xfId="3580"/>
    <cellStyle name="Currency 5 41 2" xfId="3581"/>
    <cellStyle name="Currency 5 41 3" xfId="3582"/>
    <cellStyle name="Currency 5 41 4" xfId="3583"/>
    <cellStyle name="Currency 5 41 5" xfId="3584"/>
    <cellStyle name="Currency 5 41 6" xfId="3585"/>
    <cellStyle name="Currency 5 41 7" xfId="3586"/>
    <cellStyle name="Currency 5 41 8" xfId="3587"/>
    <cellStyle name="Currency 5 41 9" xfId="3588"/>
    <cellStyle name="Currency 5 42" xfId="3589"/>
    <cellStyle name="Currency 5 42 10" xfId="3590"/>
    <cellStyle name="Currency 5 42 11" xfId="3591"/>
    <cellStyle name="Currency 5 42 12" xfId="3592"/>
    <cellStyle name="Currency 5 42 13" xfId="3593"/>
    <cellStyle name="Currency 5 42 14" xfId="3594"/>
    <cellStyle name="Currency 5 42 15" xfId="3595"/>
    <cellStyle name="Currency 5 42 2" xfId="3596"/>
    <cellStyle name="Currency 5 42 3" xfId="3597"/>
    <cellStyle name="Currency 5 42 4" xfId="3598"/>
    <cellStyle name="Currency 5 42 5" xfId="3599"/>
    <cellStyle name="Currency 5 42 6" xfId="3600"/>
    <cellStyle name="Currency 5 42 7" xfId="3601"/>
    <cellStyle name="Currency 5 42 8" xfId="3602"/>
    <cellStyle name="Currency 5 42 9" xfId="3603"/>
    <cellStyle name="Currency 5 43" xfId="3604"/>
    <cellStyle name="Currency 5 43 10" xfId="3605"/>
    <cellStyle name="Currency 5 43 11" xfId="3606"/>
    <cellStyle name="Currency 5 43 12" xfId="3607"/>
    <cellStyle name="Currency 5 43 13" xfId="3608"/>
    <cellStyle name="Currency 5 43 14" xfId="3609"/>
    <cellStyle name="Currency 5 43 15" xfId="3610"/>
    <cellStyle name="Currency 5 43 2" xfId="3611"/>
    <cellStyle name="Currency 5 43 3" xfId="3612"/>
    <cellStyle name="Currency 5 43 4" xfId="3613"/>
    <cellStyle name="Currency 5 43 5" xfId="3614"/>
    <cellStyle name="Currency 5 43 6" xfId="3615"/>
    <cellStyle name="Currency 5 43 7" xfId="3616"/>
    <cellStyle name="Currency 5 43 8" xfId="3617"/>
    <cellStyle name="Currency 5 43 9" xfId="3618"/>
    <cellStyle name="Currency 5 44" xfId="3619"/>
    <cellStyle name="Currency 5 44 10" xfId="3620"/>
    <cellStyle name="Currency 5 44 11" xfId="3621"/>
    <cellStyle name="Currency 5 44 12" xfId="3622"/>
    <cellStyle name="Currency 5 44 13" xfId="3623"/>
    <cellStyle name="Currency 5 44 14" xfId="3624"/>
    <cellStyle name="Currency 5 44 15" xfId="3625"/>
    <cellStyle name="Currency 5 44 2" xfId="3626"/>
    <cellStyle name="Currency 5 44 3" xfId="3627"/>
    <cellStyle name="Currency 5 44 4" xfId="3628"/>
    <cellStyle name="Currency 5 44 5" xfId="3629"/>
    <cellStyle name="Currency 5 44 6" xfId="3630"/>
    <cellStyle name="Currency 5 44 7" xfId="3631"/>
    <cellStyle name="Currency 5 44 8" xfId="3632"/>
    <cellStyle name="Currency 5 44 9" xfId="3633"/>
    <cellStyle name="Currency 5 45" xfId="3634"/>
    <cellStyle name="Currency 5 45 10" xfId="3635"/>
    <cellStyle name="Currency 5 45 11" xfId="3636"/>
    <cellStyle name="Currency 5 45 12" xfId="3637"/>
    <cellStyle name="Currency 5 45 13" xfId="3638"/>
    <cellStyle name="Currency 5 45 14" xfId="3639"/>
    <cellStyle name="Currency 5 45 15" xfId="3640"/>
    <cellStyle name="Currency 5 45 2" xfId="3641"/>
    <cellStyle name="Currency 5 45 3" xfId="3642"/>
    <cellStyle name="Currency 5 45 4" xfId="3643"/>
    <cellStyle name="Currency 5 45 5" xfId="3644"/>
    <cellStyle name="Currency 5 45 6" xfId="3645"/>
    <cellStyle name="Currency 5 45 7" xfId="3646"/>
    <cellStyle name="Currency 5 45 8" xfId="3647"/>
    <cellStyle name="Currency 5 45 9" xfId="3648"/>
    <cellStyle name="Currency 5 46" xfId="3649"/>
    <cellStyle name="Currency 5 46 10" xfId="3650"/>
    <cellStyle name="Currency 5 46 11" xfId="3651"/>
    <cellStyle name="Currency 5 46 12" xfId="3652"/>
    <cellStyle name="Currency 5 46 13" xfId="3653"/>
    <cellStyle name="Currency 5 46 14" xfId="3654"/>
    <cellStyle name="Currency 5 46 15" xfId="3655"/>
    <cellStyle name="Currency 5 46 2" xfId="3656"/>
    <cellStyle name="Currency 5 46 3" xfId="3657"/>
    <cellStyle name="Currency 5 46 4" xfId="3658"/>
    <cellStyle name="Currency 5 46 5" xfId="3659"/>
    <cellStyle name="Currency 5 46 6" xfId="3660"/>
    <cellStyle name="Currency 5 46 7" xfId="3661"/>
    <cellStyle name="Currency 5 46 8" xfId="3662"/>
    <cellStyle name="Currency 5 46 9" xfId="3663"/>
    <cellStyle name="Currency 5 47" xfId="3664"/>
    <cellStyle name="Currency 5 47 10" xfId="3665"/>
    <cellStyle name="Currency 5 47 11" xfId="3666"/>
    <cellStyle name="Currency 5 47 12" xfId="3667"/>
    <cellStyle name="Currency 5 47 13" xfId="3668"/>
    <cellStyle name="Currency 5 47 14" xfId="3669"/>
    <cellStyle name="Currency 5 47 15" xfId="3670"/>
    <cellStyle name="Currency 5 47 2" xfId="3671"/>
    <cellStyle name="Currency 5 47 3" xfId="3672"/>
    <cellStyle name="Currency 5 47 4" xfId="3673"/>
    <cellStyle name="Currency 5 47 5" xfId="3674"/>
    <cellStyle name="Currency 5 47 6" xfId="3675"/>
    <cellStyle name="Currency 5 47 7" xfId="3676"/>
    <cellStyle name="Currency 5 47 8" xfId="3677"/>
    <cellStyle name="Currency 5 47 9" xfId="3678"/>
    <cellStyle name="Currency 5 48" xfId="3679"/>
    <cellStyle name="Currency 5 48 10" xfId="3680"/>
    <cellStyle name="Currency 5 48 11" xfId="3681"/>
    <cellStyle name="Currency 5 48 12" xfId="3682"/>
    <cellStyle name="Currency 5 48 13" xfId="3683"/>
    <cellStyle name="Currency 5 48 14" xfId="3684"/>
    <cellStyle name="Currency 5 48 15" xfId="3685"/>
    <cellStyle name="Currency 5 48 2" xfId="3686"/>
    <cellStyle name="Currency 5 48 3" xfId="3687"/>
    <cellStyle name="Currency 5 48 4" xfId="3688"/>
    <cellStyle name="Currency 5 48 5" xfId="3689"/>
    <cellStyle name="Currency 5 48 6" xfId="3690"/>
    <cellStyle name="Currency 5 48 7" xfId="3691"/>
    <cellStyle name="Currency 5 48 8" xfId="3692"/>
    <cellStyle name="Currency 5 48 9" xfId="3693"/>
    <cellStyle name="Currency 5 49" xfId="3694"/>
    <cellStyle name="Currency 5 49 10" xfId="3695"/>
    <cellStyle name="Currency 5 49 11" xfId="3696"/>
    <cellStyle name="Currency 5 49 12" xfId="3697"/>
    <cellStyle name="Currency 5 49 13" xfId="3698"/>
    <cellStyle name="Currency 5 49 14" xfId="3699"/>
    <cellStyle name="Currency 5 49 15" xfId="3700"/>
    <cellStyle name="Currency 5 49 2" xfId="3701"/>
    <cellStyle name="Currency 5 49 3" xfId="3702"/>
    <cellStyle name="Currency 5 49 4" xfId="3703"/>
    <cellStyle name="Currency 5 49 5" xfId="3704"/>
    <cellStyle name="Currency 5 49 6" xfId="3705"/>
    <cellStyle name="Currency 5 49 7" xfId="3706"/>
    <cellStyle name="Currency 5 49 8" xfId="3707"/>
    <cellStyle name="Currency 5 49 9" xfId="3708"/>
    <cellStyle name="Currency 5 5" xfId="3709"/>
    <cellStyle name="Currency 5 5 10" xfId="3710"/>
    <cellStyle name="Currency 5 5 11" xfId="3711"/>
    <cellStyle name="Currency 5 5 12" xfId="3712"/>
    <cellStyle name="Currency 5 5 13" xfId="3713"/>
    <cellStyle name="Currency 5 5 14" xfId="3714"/>
    <cellStyle name="Currency 5 5 15" xfId="3715"/>
    <cellStyle name="Currency 5 5 2" xfId="3716"/>
    <cellStyle name="Currency 5 5 3" xfId="3717"/>
    <cellStyle name="Currency 5 5 4" xfId="3718"/>
    <cellStyle name="Currency 5 5 5" xfId="3719"/>
    <cellStyle name="Currency 5 5 6" xfId="3720"/>
    <cellStyle name="Currency 5 5 7" xfId="3721"/>
    <cellStyle name="Currency 5 5 8" xfId="3722"/>
    <cellStyle name="Currency 5 5 9" xfId="3723"/>
    <cellStyle name="Currency 5 50" xfId="3724"/>
    <cellStyle name="Currency 5 50 10" xfId="3725"/>
    <cellStyle name="Currency 5 50 11" xfId="3726"/>
    <cellStyle name="Currency 5 50 12" xfId="3727"/>
    <cellStyle name="Currency 5 50 13" xfId="3728"/>
    <cellStyle name="Currency 5 50 14" xfId="3729"/>
    <cellStyle name="Currency 5 50 15" xfId="3730"/>
    <cellStyle name="Currency 5 50 2" xfId="3731"/>
    <cellStyle name="Currency 5 50 3" xfId="3732"/>
    <cellStyle name="Currency 5 50 4" xfId="3733"/>
    <cellStyle name="Currency 5 50 5" xfId="3734"/>
    <cellStyle name="Currency 5 50 6" xfId="3735"/>
    <cellStyle name="Currency 5 50 7" xfId="3736"/>
    <cellStyle name="Currency 5 50 8" xfId="3737"/>
    <cellStyle name="Currency 5 50 9" xfId="3738"/>
    <cellStyle name="Currency 5 51" xfId="3739"/>
    <cellStyle name="Currency 5 51 10" xfId="3740"/>
    <cellStyle name="Currency 5 51 11" xfId="3741"/>
    <cellStyle name="Currency 5 51 12" xfId="3742"/>
    <cellStyle name="Currency 5 51 13" xfId="3743"/>
    <cellStyle name="Currency 5 51 14" xfId="3744"/>
    <cellStyle name="Currency 5 51 15" xfId="3745"/>
    <cellStyle name="Currency 5 51 2" xfId="3746"/>
    <cellStyle name="Currency 5 51 3" xfId="3747"/>
    <cellStyle name="Currency 5 51 4" xfId="3748"/>
    <cellStyle name="Currency 5 51 5" xfId="3749"/>
    <cellStyle name="Currency 5 51 6" xfId="3750"/>
    <cellStyle name="Currency 5 51 7" xfId="3751"/>
    <cellStyle name="Currency 5 51 8" xfId="3752"/>
    <cellStyle name="Currency 5 51 9" xfId="3753"/>
    <cellStyle name="Currency 5 52" xfId="3754"/>
    <cellStyle name="Currency 5 52 10" xfId="3755"/>
    <cellStyle name="Currency 5 52 11" xfId="3756"/>
    <cellStyle name="Currency 5 52 12" xfId="3757"/>
    <cellStyle name="Currency 5 52 13" xfId="3758"/>
    <cellStyle name="Currency 5 52 14" xfId="3759"/>
    <cellStyle name="Currency 5 52 15" xfId="3760"/>
    <cellStyle name="Currency 5 52 2" xfId="3761"/>
    <cellStyle name="Currency 5 52 3" xfId="3762"/>
    <cellStyle name="Currency 5 52 4" xfId="3763"/>
    <cellStyle name="Currency 5 52 5" xfId="3764"/>
    <cellStyle name="Currency 5 52 6" xfId="3765"/>
    <cellStyle name="Currency 5 52 7" xfId="3766"/>
    <cellStyle name="Currency 5 52 8" xfId="3767"/>
    <cellStyle name="Currency 5 52 9" xfId="3768"/>
    <cellStyle name="Currency 5 53" xfId="3769"/>
    <cellStyle name="Currency 5 53 10" xfId="3770"/>
    <cellStyle name="Currency 5 53 11" xfId="3771"/>
    <cellStyle name="Currency 5 53 12" xfId="3772"/>
    <cellStyle name="Currency 5 53 13" xfId="3773"/>
    <cellStyle name="Currency 5 53 14" xfId="3774"/>
    <cellStyle name="Currency 5 53 15" xfId="3775"/>
    <cellStyle name="Currency 5 53 2" xfId="3776"/>
    <cellStyle name="Currency 5 53 3" xfId="3777"/>
    <cellStyle name="Currency 5 53 4" xfId="3778"/>
    <cellStyle name="Currency 5 53 5" xfId="3779"/>
    <cellStyle name="Currency 5 53 6" xfId="3780"/>
    <cellStyle name="Currency 5 53 7" xfId="3781"/>
    <cellStyle name="Currency 5 53 8" xfId="3782"/>
    <cellStyle name="Currency 5 53 9" xfId="3783"/>
    <cellStyle name="Currency 5 54" xfId="3784"/>
    <cellStyle name="Currency 5 54 10" xfId="3785"/>
    <cellStyle name="Currency 5 54 11" xfId="3786"/>
    <cellStyle name="Currency 5 54 12" xfId="3787"/>
    <cellStyle name="Currency 5 54 13" xfId="3788"/>
    <cellStyle name="Currency 5 54 14" xfId="3789"/>
    <cellStyle name="Currency 5 54 15" xfId="3790"/>
    <cellStyle name="Currency 5 54 2" xfId="3791"/>
    <cellStyle name="Currency 5 54 3" xfId="3792"/>
    <cellStyle name="Currency 5 54 4" xfId="3793"/>
    <cellStyle name="Currency 5 54 5" xfId="3794"/>
    <cellStyle name="Currency 5 54 6" xfId="3795"/>
    <cellStyle name="Currency 5 54 7" xfId="3796"/>
    <cellStyle name="Currency 5 54 8" xfId="3797"/>
    <cellStyle name="Currency 5 54 9" xfId="3798"/>
    <cellStyle name="Currency 5 55" xfId="3799"/>
    <cellStyle name="Currency 5 55 10" xfId="3800"/>
    <cellStyle name="Currency 5 55 11" xfId="3801"/>
    <cellStyle name="Currency 5 55 12" xfId="3802"/>
    <cellStyle name="Currency 5 55 13" xfId="3803"/>
    <cellStyle name="Currency 5 55 14" xfId="3804"/>
    <cellStyle name="Currency 5 55 15" xfId="3805"/>
    <cellStyle name="Currency 5 55 2" xfId="3806"/>
    <cellStyle name="Currency 5 55 3" xfId="3807"/>
    <cellStyle name="Currency 5 55 4" xfId="3808"/>
    <cellStyle name="Currency 5 55 5" xfId="3809"/>
    <cellStyle name="Currency 5 55 6" xfId="3810"/>
    <cellStyle name="Currency 5 55 7" xfId="3811"/>
    <cellStyle name="Currency 5 55 8" xfId="3812"/>
    <cellStyle name="Currency 5 55 9" xfId="3813"/>
    <cellStyle name="Currency 5 56" xfId="3814"/>
    <cellStyle name="Currency 5 56 10" xfId="3815"/>
    <cellStyle name="Currency 5 56 11" xfId="3816"/>
    <cellStyle name="Currency 5 56 12" xfId="3817"/>
    <cellStyle name="Currency 5 56 13" xfId="3818"/>
    <cellStyle name="Currency 5 56 14" xfId="3819"/>
    <cellStyle name="Currency 5 56 15" xfId="3820"/>
    <cellStyle name="Currency 5 56 2" xfId="3821"/>
    <cellStyle name="Currency 5 56 3" xfId="3822"/>
    <cellStyle name="Currency 5 56 4" xfId="3823"/>
    <cellStyle name="Currency 5 56 5" xfId="3824"/>
    <cellStyle name="Currency 5 56 6" xfId="3825"/>
    <cellStyle name="Currency 5 56 7" xfId="3826"/>
    <cellStyle name="Currency 5 56 8" xfId="3827"/>
    <cellStyle name="Currency 5 56 9" xfId="3828"/>
    <cellStyle name="Currency 5 57" xfId="3829"/>
    <cellStyle name="Currency 5 57 10" xfId="3830"/>
    <cellStyle name="Currency 5 57 11" xfId="3831"/>
    <cellStyle name="Currency 5 57 12" xfId="3832"/>
    <cellStyle name="Currency 5 57 13" xfId="3833"/>
    <cellStyle name="Currency 5 57 14" xfId="3834"/>
    <cellStyle name="Currency 5 57 15" xfId="3835"/>
    <cellStyle name="Currency 5 57 2" xfId="3836"/>
    <cellStyle name="Currency 5 57 3" xfId="3837"/>
    <cellStyle name="Currency 5 57 4" xfId="3838"/>
    <cellStyle name="Currency 5 57 5" xfId="3839"/>
    <cellStyle name="Currency 5 57 6" xfId="3840"/>
    <cellStyle name="Currency 5 57 7" xfId="3841"/>
    <cellStyle name="Currency 5 57 8" xfId="3842"/>
    <cellStyle name="Currency 5 57 9" xfId="3843"/>
    <cellStyle name="Currency 5 58" xfId="3844"/>
    <cellStyle name="Currency 5 58 10" xfId="3845"/>
    <cellStyle name="Currency 5 58 11" xfId="3846"/>
    <cellStyle name="Currency 5 58 12" xfId="3847"/>
    <cellStyle name="Currency 5 58 13" xfId="3848"/>
    <cellStyle name="Currency 5 58 14" xfId="3849"/>
    <cellStyle name="Currency 5 58 15" xfId="3850"/>
    <cellStyle name="Currency 5 58 2" xfId="3851"/>
    <cellStyle name="Currency 5 58 3" xfId="3852"/>
    <cellStyle name="Currency 5 58 4" xfId="3853"/>
    <cellStyle name="Currency 5 58 5" xfId="3854"/>
    <cellStyle name="Currency 5 58 6" xfId="3855"/>
    <cellStyle name="Currency 5 58 7" xfId="3856"/>
    <cellStyle name="Currency 5 58 8" xfId="3857"/>
    <cellStyle name="Currency 5 58 9" xfId="3858"/>
    <cellStyle name="Currency 5 59" xfId="3859"/>
    <cellStyle name="Currency 5 59 10" xfId="3860"/>
    <cellStyle name="Currency 5 59 11" xfId="3861"/>
    <cellStyle name="Currency 5 59 12" xfId="3862"/>
    <cellStyle name="Currency 5 59 13" xfId="3863"/>
    <cellStyle name="Currency 5 59 14" xfId="3864"/>
    <cellStyle name="Currency 5 59 15" xfId="3865"/>
    <cellStyle name="Currency 5 59 2" xfId="3866"/>
    <cellStyle name="Currency 5 59 3" xfId="3867"/>
    <cellStyle name="Currency 5 59 4" xfId="3868"/>
    <cellStyle name="Currency 5 59 5" xfId="3869"/>
    <cellStyle name="Currency 5 59 6" xfId="3870"/>
    <cellStyle name="Currency 5 59 7" xfId="3871"/>
    <cellStyle name="Currency 5 59 8" xfId="3872"/>
    <cellStyle name="Currency 5 59 9" xfId="3873"/>
    <cellStyle name="Currency 5 6" xfId="3874"/>
    <cellStyle name="Currency 5 6 10" xfId="3875"/>
    <cellStyle name="Currency 5 6 11" xfId="3876"/>
    <cellStyle name="Currency 5 6 12" xfId="3877"/>
    <cellStyle name="Currency 5 6 13" xfId="3878"/>
    <cellStyle name="Currency 5 6 14" xfId="3879"/>
    <cellStyle name="Currency 5 6 15" xfId="3880"/>
    <cellStyle name="Currency 5 6 2" xfId="3881"/>
    <cellStyle name="Currency 5 6 3" xfId="3882"/>
    <cellStyle name="Currency 5 6 4" xfId="3883"/>
    <cellStyle name="Currency 5 6 5" xfId="3884"/>
    <cellStyle name="Currency 5 6 6" xfId="3885"/>
    <cellStyle name="Currency 5 6 7" xfId="3886"/>
    <cellStyle name="Currency 5 6 8" xfId="3887"/>
    <cellStyle name="Currency 5 6 9" xfId="3888"/>
    <cellStyle name="Currency 5 60" xfId="3889"/>
    <cellStyle name="Currency 5 60 10" xfId="3890"/>
    <cellStyle name="Currency 5 60 11" xfId="3891"/>
    <cellStyle name="Currency 5 60 12" xfId="3892"/>
    <cellStyle name="Currency 5 60 13" xfId="3893"/>
    <cellStyle name="Currency 5 60 14" xfId="3894"/>
    <cellStyle name="Currency 5 60 15" xfId="3895"/>
    <cellStyle name="Currency 5 60 2" xfId="3896"/>
    <cellStyle name="Currency 5 60 3" xfId="3897"/>
    <cellStyle name="Currency 5 60 4" xfId="3898"/>
    <cellStyle name="Currency 5 60 5" xfId="3899"/>
    <cellStyle name="Currency 5 60 6" xfId="3900"/>
    <cellStyle name="Currency 5 60 7" xfId="3901"/>
    <cellStyle name="Currency 5 60 8" xfId="3902"/>
    <cellStyle name="Currency 5 60 9" xfId="3903"/>
    <cellStyle name="Currency 5 61" xfId="3904"/>
    <cellStyle name="Currency 5 61 10" xfId="3905"/>
    <cellStyle name="Currency 5 61 11" xfId="3906"/>
    <cellStyle name="Currency 5 61 12" xfId="3907"/>
    <cellStyle name="Currency 5 61 13" xfId="3908"/>
    <cellStyle name="Currency 5 61 14" xfId="3909"/>
    <cellStyle name="Currency 5 61 15" xfId="3910"/>
    <cellStyle name="Currency 5 61 2" xfId="3911"/>
    <cellStyle name="Currency 5 61 3" xfId="3912"/>
    <cellStyle name="Currency 5 61 4" xfId="3913"/>
    <cellStyle name="Currency 5 61 5" xfId="3914"/>
    <cellStyle name="Currency 5 61 6" xfId="3915"/>
    <cellStyle name="Currency 5 61 7" xfId="3916"/>
    <cellStyle name="Currency 5 61 8" xfId="3917"/>
    <cellStyle name="Currency 5 61 9" xfId="3918"/>
    <cellStyle name="Currency 5 62" xfId="3919"/>
    <cellStyle name="Currency 5 62 10" xfId="3920"/>
    <cellStyle name="Currency 5 62 11" xfId="3921"/>
    <cellStyle name="Currency 5 62 12" xfId="3922"/>
    <cellStyle name="Currency 5 62 13" xfId="3923"/>
    <cellStyle name="Currency 5 62 14" xfId="3924"/>
    <cellStyle name="Currency 5 62 15" xfId="3925"/>
    <cellStyle name="Currency 5 62 2" xfId="3926"/>
    <cellStyle name="Currency 5 62 3" xfId="3927"/>
    <cellStyle name="Currency 5 62 4" xfId="3928"/>
    <cellStyle name="Currency 5 62 5" xfId="3929"/>
    <cellStyle name="Currency 5 62 6" xfId="3930"/>
    <cellStyle name="Currency 5 62 7" xfId="3931"/>
    <cellStyle name="Currency 5 62 8" xfId="3932"/>
    <cellStyle name="Currency 5 62 9" xfId="3933"/>
    <cellStyle name="Currency 5 63" xfId="3934"/>
    <cellStyle name="Currency 5 63 10" xfId="3935"/>
    <cellStyle name="Currency 5 63 11" xfId="3936"/>
    <cellStyle name="Currency 5 63 12" xfId="3937"/>
    <cellStyle name="Currency 5 63 13" xfId="3938"/>
    <cellStyle name="Currency 5 63 14" xfId="3939"/>
    <cellStyle name="Currency 5 63 15" xfId="3940"/>
    <cellStyle name="Currency 5 63 2" xfId="3941"/>
    <cellStyle name="Currency 5 63 3" xfId="3942"/>
    <cellStyle name="Currency 5 63 4" xfId="3943"/>
    <cellStyle name="Currency 5 63 5" xfId="3944"/>
    <cellStyle name="Currency 5 63 6" xfId="3945"/>
    <cellStyle name="Currency 5 63 7" xfId="3946"/>
    <cellStyle name="Currency 5 63 8" xfId="3947"/>
    <cellStyle name="Currency 5 63 9" xfId="3948"/>
    <cellStyle name="Currency 5 64" xfId="3949"/>
    <cellStyle name="Currency 5 65" xfId="3950"/>
    <cellStyle name="Currency 5 66" xfId="3951"/>
    <cellStyle name="Currency 5 67" xfId="3952"/>
    <cellStyle name="Currency 5 68" xfId="3953"/>
    <cellStyle name="Currency 5 69" xfId="3954"/>
    <cellStyle name="Currency 5 7" xfId="3955"/>
    <cellStyle name="Currency 5 7 10" xfId="3956"/>
    <cellStyle name="Currency 5 7 11" xfId="3957"/>
    <cellStyle name="Currency 5 7 12" xfId="3958"/>
    <cellStyle name="Currency 5 7 13" xfId="3959"/>
    <cellStyle name="Currency 5 7 14" xfId="3960"/>
    <cellStyle name="Currency 5 7 15" xfId="3961"/>
    <cellStyle name="Currency 5 7 2" xfId="3962"/>
    <cellStyle name="Currency 5 7 3" xfId="3963"/>
    <cellStyle name="Currency 5 7 4" xfId="3964"/>
    <cellStyle name="Currency 5 7 5" xfId="3965"/>
    <cellStyle name="Currency 5 7 6" xfId="3966"/>
    <cellStyle name="Currency 5 7 7" xfId="3967"/>
    <cellStyle name="Currency 5 7 8" xfId="3968"/>
    <cellStyle name="Currency 5 7 9" xfId="3969"/>
    <cellStyle name="Currency 5 70" xfId="3970"/>
    <cellStyle name="Currency 5 71" xfId="3971"/>
    <cellStyle name="Currency 5 72" xfId="3972"/>
    <cellStyle name="Currency 5 73" xfId="3973"/>
    <cellStyle name="Currency 5 74" xfId="3974"/>
    <cellStyle name="Currency 5 75" xfId="3975"/>
    <cellStyle name="Currency 5 76" xfId="3976"/>
    <cellStyle name="Currency 5 77" xfId="3977"/>
    <cellStyle name="Currency 5 78" xfId="3978"/>
    <cellStyle name="Currency 5 79" xfId="3979"/>
    <cellStyle name="Currency 5 8" xfId="3980"/>
    <cellStyle name="Currency 5 8 10" xfId="3981"/>
    <cellStyle name="Currency 5 8 11" xfId="3982"/>
    <cellStyle name="Currency 5 8 12" xfId="3983"/>
    <cellStyle name="Currency 5 8 13" xfId="3984"/>
    <cellStyle name="Currency 5 8 14" xfId="3985"/>
    <cellStyle name="Currency 5 8 15" xfId="3986"/>
    <cellStyle name="Currency 5 8 2" xfId="3987"/>
    <cellStyle name="Currency 5 8 3" xfId="3988"/>
    <cellStyle name="Currency 5 8 4" xfId="3989"/>
    <cellStyle name="Currency 5 8 5" xfId="3990"/>
    <cellStyle name="Currency 5 8 6" xfId="3991"/>
    <cellStyle name="Currency 5 8 7" xfId="3992"/>
    <cellStyle name="Currency 5 8 8" xfId="3993"/>
    <cellStyle name="Currency 5 8 9" xfId="3994"/>
    <cellStyle name="Currency 5 80" xfId="3995"/>
    <cellStyle name="Currency 5 81" xfId="3996"/>
    <cellStyle name="Currency 5 82" xfId="3997"/>
    <cellStyle name="Currency 5 9" xfId="3998"/>
    <cellStyle name="Currency 5 9 10" xfId="3999"/>
    <cellStyle name="Currency 5 9 11" xfId="4000"/>
    <cellStyle name="Currency 5 9 12" xfId="4001"/>
    <cellStyle name="Currency 5 9 13" xfId="4002"/>
    <cellStyle name="Currency 5 9 14" xfId="4003"/>
    <cellStyle name="Currency 5 9 15" xfId="4004"/>
    <cellStyle name="Currency 5 9 2" xfId="4005"/>
    <cellStyle name="Currency 5 9 3" xfId="4006"/>
    <cellStyle name="Currency 5 9 4" xfId="4007"/>
    <cellStyle name="Currency 5 9 5" xfId="4008"/>
    <cellStyle name="Currency 5 9 6" xfId="4009"/>
    <cellStyle name="Currency 5 9 7" xfId="4010"/>
    <cellStyle name="Currency 5 9 8" xfId="4011"/>
    <cellStyle name="Currency 5 9 9" xfId="4012"/>
    <cellStyle name="Currency 6" xfId="4013"/>
    <cellStyle name="Currency 6 10" xfId="4014"/>
    <cellStyle name="Currency 6 10 10" xfId="4015"/>
    <cellStyle name="Currency 6 10 11" xfId="4016"/>
    <cellStyle name="Currency 6 10 12" xfId="4017"/>
    <cellStyle name="Currency 6 10 13" xfId="4018"/>
    <cellStyle name="Currency 6 10 14" xfId="4019"/>
    <cellStyle name="Currency 6 10 15" xfId="4020"/>
    <cellStyle name="Currency 6 10 2" xfId="4021"/>
    <cellStyle name="Currency 6 10 3" xfId="4022"/>
    <cellStyle name="Currency 6 10 4" xfId="4023"/>
    <cellStyle name="Currency 6 10 5" xfId="4024"/>
    <cellStyle name="Currency 6 10 6" xfId="4025"/>
    <cellStyle name="Currency 6 10 7" xfId="4026"/>
    <cellStyle name="Currency 6 10 8" xfId="4027"/>
    <cellStyle name="Currency 6 10 9" xfId="4028"/>
    <cellStyle name="Currency 6 11" xfId="4029"/>
    <cellStyle name="Currency 6 11 10" xfId="4030"/>
    <cellStyle name="Currency 6 11 11" xfId="4031"/>
    <cellStyle name="Currency 6 11 12" xfId="4032"/>
    <cellStyle name="Currency 6 11 13" xfId="4033"/>
    <cellStyle name="Currency 6 11 14" xfId="4034"/>
    <cellStyle name="Currency 6 11 15" xfId="4035"/>
    <cellStyle name="Currency 6 11 2" xfId="4036"/>
    <cellStyle name="Currency 6 11 3" xfId="4037"/>
    <cellStyle name="Currency 6 11 4" xfId="4038"/>
    <cellStyle name="Currency 6 11 5" xfId="4039"/>
    <cellStyle name="Currency 6 11 6" xfId="4040"/>
    <cellStyle name="Currency 6 11 7" xfId="4041"/>
    <cellStyle name="Currency 6 11 8" xfId="4042"/>
    <cellStyle name="Currency 6 11 9" xfId="4043"/>
    <cellStyle name="Currency 6 12" xfId="4044"/>
    <cellStyle name="Currency 6 12 10" xfId="4045"/>
    <cellStyle name="Currency 6 12 11" xfId="4046"/>
    <cellStyle name="Currency 6 12 12" xfId="4047"/>
    <cellStyle name="Currency 6 12 13" xfId="4048"/>
    <cellStyle name="Currency 6 12 14" xfId="4049"/>
    <cellStyle name="Currency 6 12 15" xfId="4050"/>
    <cellStyle name="Currency 6 12 2" xfId="4051"/>
    <cellStyle name="Currency 6 12 3" xfId="4052"/>
    <cellStyle name="Currency 6 12 4" xfId="4053"/>
    <cellStyle name="Currency 6 12 5" xfId="4054"/>
    <cellStyle name="Currency 6 12 6" xfId="4055"/>
    <cellStyle name="Currency 6 12 7" xfId="4056"/>
    <cellStyle name="Currency 6 12 8" xfId="4057"/>
    <cellStyle name="Currency 6 12 9" xfId="4058"/>
    <cellStyle name="Currency 6 13" xfId="4059"/>
    <cellStyle name="Currency 6 13 10" xfId="4060"/>
    <cellStyle name="Currency 6 13 11" xfId="4061"/>
    <cellStyle name="Currency 6 13 12" xfId="4062"/>
    <cellStyle name="Currency 6 13 13" xfId="4063"/>
    <cellStyle name="Currency 6 13 14" xfId="4064"/>
    <cellStyle name="Currency 6 13 15" xfId="4065"/>
    <cellStyle name="Currency 6 13 2" xfId="4066"/>
    <cellStyle name="Currency 6 13 3" xfId="4067"/>
    <cellStyle name="Currency 6 13 4" xfId="4068"/>
    <cellStyle name="Currency 6 13 5" xfId="4069"/>
    <cellStyle name="Currency 6 13 6" xfId="4070"/>
    <cellStyle name="Currency 6 13 7" xfId="4071"/>
    <cellStyle name="Currency 6 13 8" xfId="4072"/>
    <cellStyle name="Currency 6 13 9" xfId="4073"/>
    <cellStyle name="Currency 6 14" xfId="4074"/>
    <cellStyle name="Currency 6 14 10" xfId="4075"/>
    <cellStyle name="Currency 6 14 11" xfId="4076"/>
    <cellStyle name="Currency 6 14 12" xfId="4077"/>
    <cellStyle name="Currency 6 14 13" xfId="4078"/>
    <cellStyle name="Currency 6 14 14" xfId="4079"/>
    <cellStyle name="Currency 6 14 15" xfId="4080"/>
    <cellStyle name="Currency 6 14 2" xfId="4081"/>
    <cellStyle name="Currency 6 14 3" xfId="4082"/>
    <cellStyle name="Currency 6 14 4" xfId="4083"/>
    <cellStyle name="Currency 6 14 5" xfId="4084"/>
    <cellStyle name="Currency 6 14 6" xfId="4085"/>
    <cellStyle name="Currency 6 14 7" xfId="4086"/>
    <cellStyle name="Currency 6 14 8" xfId="4087"/>
    <cellStyle name="Currency 6 14 9" xfId="4088"/>
    <cellStyle name="Currency 6 15" xfId="4089"/>
    <cellStyle name="Currency 6 15 10" xfId="4090"/>
    <cellStyle name="Currency 6 15 11" xfId="4091"/>
    <cellStyle name="Currency 6 15 12" xfId="4092"/>
    <cellStyle name="Currency 6 15 13" xfId="4093"/>
    <cellStyle name="Currency 6 15 14" xfId="4094"/>
    <cellStyle name="Currency 6 15 15" xfId="4095"/>
    <cellStyle name="Currency 6 15 2" xfId="4096"/>
    <cellStyle name="Currency 6 15 3" xfId="4097"/>
    <cellStyle name="Currency 6 15 4" xfId="4098"/>
    <cellStyle name="Currency 6 15 5" xfId="4099"/>
    <cellStyle name="Currency 6 15 6" xfId="4100"/>
    <cellStyle name="Currency 6 15 7" xfId="4101"/>
    <cellStyle name="Currency 6 15 8" xfId="4102"/>
    <cellStyle name="Currency 6 15 9" xfId="4103"/>
    <cellStyle name="Currency 6 16" xfId="4104"/>
    <cellStyle name="Currency 6 16 10" xfId="4105"/>
    <cellStyle name="Currency 6 16 11" xfId="4106"/>
    <cellStyle name="Currency 6 16 12" xfId="4107"/>
    <cellStyle name="Currency 6 16 13" xfId="4108"/>
    <cellStyle name="Currency 6 16 14" xfId="4109"/>
    <cellStyle name="Currency 6 16 15" xfId="4110"/>
    <cellStyle name="Currency 6 16 2" xfId="4111"/>
    <cellStyle name="Currency 6 16 3" xfId="4112"/>
    <cellStyle name="Currency 6 16 4" xfId="4113"/>
    <cellStyle name="Currency 6 16 5" xfId="4114"/>
    <cellStyle name="Currency 6 16 6" xfId="4115"/>
    <cellStyle name="Currency 6 16 7" xfId="4116"/>
    <cellStyle name="Currency 6 16 8" xfId="4117"/>
    <cellStyle name="Currency 6 16 9" xfId="4118"/>
    <cellStyle name="Currency 6 17" xfId="4119"/>
    <cellStyle name="Currency 6 17 10" xfId="4120"/>
    <cellStyle name="Currency 6 17 11" xfId="4121"/>
    <cellStyle name="Currency 6 17 12" xfId="4122"/>
    <cellStyle name="Currency 6 17 13" xfId="4123"/>
    <cellStyle name="Currency 6 17 14" xfId="4124"/>
    <cellStyle name="Currency 6 17 15" xfId="4125"/>
    <cellStyle name="Currency 6 17 2" xfId="4126"/>
    <cellStyle name="Currency 6 17 3" xfId="4127"/>
    <cellStyle name="Currency 6 17 4" xfId="4128"/>
    <cellStyle name="Currency 6 17 5" xfId="4129"/>
    <cellStyle name="Currency 6 17 6" xfId="4130"/>
    <cellStyle name="Currency 6 17 7" xfId="4131"/>
    <cellStyle name="Currency 6 17 8" xfId="4132"/>
    <cellStyle name="Currency 6 17 9" xfId="4133"/>
    <cellStyle name="Currency 6 18" xfId="4134"/>
    <cellStyle name="Currency 6 18 10" xfId="4135"/>
    <cellStyle name="Currency 6 18 11" xfId="4136"/>
    <cellStyle name="Currency 6 18 12" xfId="4137"/>
    <cellStyle name="Currency 6 18 13" xfId="4138"/>
    <cellStyle name="Currency 6 18 14" xfId="4139"/>
    <cellStyle name="Currency 6 18 15" xfId="4140"/>
    <cellStyle name="Currency 6 18 2" xfId="4141"/>
    <cellStyle name="Currency 6 18 3" xfId="4142"/>
    <cellStyle name="Currency 6 18 4" xfId="4143"/>
    <cellStyle name="Currency 6 18 5" xfId="4144"/>
    <cellStyle name="Currency 6 18 6" xfId="4145"/>
    <cellStyle name="Currency 6 18 7" xfId="4146"/>
    <cellStyle name="Currency 6 18 8" xfId="4147"/>
    <cellStyle name="Currency 6 18 9" xfId="4148"/>
    <cellStyle name="Currency 6 19" xfId="4149"/>
    <cellStyle name="Currency 6 19 10" xfId="4150"/>
    <cellStyle name="Currency 6 19 11" xfId="4151"/>
    <cellStyle name="Currency 6 19 12" xfId="4152"/>
    <cellStyle name="Currency 6 19 13" xfId="4153"/>
    <cellStyle name="Currency 6 19 14" xfId="4154"/>
    <cellStyle name="Currency 6 19 15" xfId="4155"/>
    <cellStyle name="Currency 6 19 2" xfId="4156"/>
    <cellStyle name="Currency 6 19 3" xfId="4157"/>
    <cellStyle name="Currency 6 19 4" xfId="4158"/>
    <cellStyle name="Currency 6 19 5" xfId="4159"/>
    <cellStyle name="Currency 6 19 6" xfId="4160"/>
    <cellStyle name="Currency 6 19 7" xfId="4161"/>
    <cellStyle name="Currency 6 19 8" xfId="4162"/>
    <cellStyle name="Currency 6 19 9" xfId="4163"/>
    <cellStyle name="Currency 6 2" xfId="4164"/>
    <cellStyle name="Currency 6 2 10" xfId="4165"/>
    <cellStyle name="Currency 6 2 11" xfId="4166"/>
    <cellStyle name="Currency 6 2 12" xfId="4167"/>
    <cellStyle name="Currency 6 2 13" xfId="4168"/>
    <cellStyle name="Currency 6 2 14" xfId="4169"/>
    <cellStyle name="Currency 6 2 15" xfId="4170"/>
    <cellStyle name="Currency 6 2 2" xfId="4171"/>
    <cellStyle name="Currency 6 2 3" xfId="4172"/>
    <cellStyle name="Currency 6 2 4" xfId="4173"/>
    <cellStyle name="Currency 6 2 5" xfId="4174"/>
    <cellStyle name="Currency 6 2 6" xfId="4175"/>
    <cellStyle name="Currency 6 2 7" xfId="4176"/>
    <cellStyle name="Currency 6 2 8" xfId="4177"/>
    <cellStyle name="Currency 6 2 9" xfId="4178"/>
    <cellStyle name="Currency 6 20" xfId="4179"/>
    <cellStyle name="Currency 6 20 10" xfId="4180"/>
    <cellStyle name="Currency 6 20 11" xfId="4181"/>
    <cellStyle name="Currency 6 20 12" xfId="4182"/>
    <cellStyle name="Currency 6 20 13" xfId="4183"/>
    <cellStyle name="Currency 6 20 14" xfId="4184"/>
    <cellStyle name="Currency 6 20 15" xfId="4185"/>
    <cellStyle name="Currency 6 20 2" xfId="4186"/>
    <cellStyle name="Currency 6 20 3" xfId="4187"/>
    <cellStyle name="Currency 6 20 4" xfId="4188"/>
    <cellStyle name="Currency 6 20 5" xfId="4189"/>
    <cellStyle name="Currency 6 20 6" xfId="4190"/>
    <cellStyle name="Currency 6 20 7" xfId="4191"/>
    <cellStyle name="Currency 6 20 8" xfId="4192"/>
    <cellStyle name="Currency 6 20 9" xfId="4193"/>
    <cellStyle name="Currency 6 21" xfId="4194"/>
    <cellStyle name="Currency 6 21 10" xfId="4195"/>
    <cellStyle name="Currency 6 21 11" xfId="4196"/>
    <cellStyle name="Currency 6 21 12" xfId="4197"/>
    <cellStyle name="Currency 6 21 13" xfId="4198"/>
    <cellStyle name="Currency 6 21 14" xfId="4199"/>
    <cellStyle name="Currency 6 21 15" xfId="4200"/>
    <cellStyle name="Currency 6 21 2" xfId="4201"/>
    <cellStyle name="Currency 6 21 3" xfId="4202"/>
    <cellStyle name="Currency 6 21 4" xfId="4203"/>
    <cellStyle name="Currency 6 21 5" xfId="4204"/>
    <cellStyle name="Currency 6 21 6" xfId="4205"/>
    <cellStyle name="Currency 6 21 7" xfId="4206"/>
    <cellStyle name="Currency 6 21 8" xfId="4207"/>
    <cellStyle name="Currency 6 21 9" xfId="4208"/>
    <cellStyle name="Currency 6 22" xfId="4209"/>
    <cellStyle name="Currency 6 22 10" xfId="4210"/>
    <cellStyle name="Currency 6 22 11" xfId="4211"/>
    <cellStyle name="Currency 6 22 12" xfId="4212"/>
    <cellStyle name="Currency 6 22 13" xfId="4213"/>
    <cellStyle name="Currency 6 22 14" xfId="4214"/>
    <cellStyle name="Currency 6 22 15" xfId="4215"/>
    <cellStyle name="Currency 6 22 2" xfId="4216"/>
    <cellStyle name="Currency 6 22 3" xfId="4217"/>
    <cellStyle name="Currency 6 22 4" xfId="4218"/>
    <cellStyle name="Currency 6 22 5" xfId="4219"/>
    <cellStyle name="Currency 6 22 6" xfId="4220"/>
    <cellStyle name="Currency 6 22 7" xfId="4221"/>
    <cellStyle name="Currency 6 22 8" xfId="4222"/>
    <cellStyle name="Currency 6 22 9" xfId="4223"/>
    <cellStyle name="Currency 6 23" xfId="4224"/>
    <cellStyle name="Currency 6 23 10" xfId="4225"/>
    <cellStyle name="Currency 6 23 11" xfId="4226"/>
    <cellStyle name="Currency 6 23 12" xfId="4227"/>
    <cellStyle name="Currency 6 23 13" xfId="4228"/>
    <cellStyle name="Currency 6 23 14" xfId="4229"/>
    <cellStyle name="Currency 6 23 15" xfId="4230"/>
    <cellStyle name="Currency 6 23 2" xfId="4231"/>
    <cellStyle name="Currency 6 23 3" xfId="4232"/>
    <cellStyle name="Currency 6 23 4" xfId="4233"/>
    <cellStyle name="Currency 6 23 5" xfId="4234"/>
    <cellStyle name="Currency 6 23 6" xfId="4235"/>
    <cellStyle name="Currency 6 23 7" xfId="4236"/>
    <cellStyle name="Currency 6 23 8" xfId="4237"/>
    <cellStyle name="Currency 6 23 9" xfId="4238"/>
    <cellStyle name="Currency 6 24" xfId="4239"/>
    <cellStyle name="Currency 6 24 10" xfId="4240"/>
    <cellStyle name="Currency 6 24 11" xfId="4241"/>
    <cellStyle name="Currency 6 24 12" xfId="4242"/>
    <cellStyle name="Currency 6 24 13" xfId="4243"/>
    <cellStyle name="Currency 6 24 14" xfId="4244"/>
    <cellStyle name="Currency 6 24 15" xfId="4245"/>
    <cellStyle name="Currency 6 24 2" xfId="4246"/>
    <cellStyle name="Currency 6 24 3" xfId="4247"/>
    <cellStyle name="Currency 6 24 4" xfId="4248"/>
    <cellStyle name="Currency 6 24 5" xfId="4249"/>
    <cellStyle name="Currency 6 24 6" xfId="4250"/>
    <cellStyle name="Currency 6 24 7" xfId="4251"/>
    <cellStyle name="Currency 6 24 8" xfId="4252"/>
    <cellStyle name="Currency 6 24 9" xfId="4253"/>
    <cellStyle name="Currency 6 25" xfId="4254"/>
    <cellStyle name="Currency 6 25 10" xfId="4255"/>
    <cellStyle name="Currency 6 25 11" xfId="4256"/>
    <cellStyle name="Currency 6 25 12" xfId="4257"/>
    <cellStyle name="Currency 6 25 13" xfId="4258"/>
    <cellStyle name="Currency 6 25 14" xfId="4259"/>
    <cellStyle name="Currency 6 25 15" xfId="4260"/>
    <cellStyle name="Currency 6 25 2" xfId="4261"/>
    <cellStyle name="Currency 6 25 3" xfId="4262"/>
    <cellStyle name="Currency 6 25 4" xfId="4263"/>
    <cellStyle name="Currency 6 25 5" xfId="4264"/>
    <cellStyle name="Currency 6 25 6" xfId="4265"/>
    <cellStyle name="Currency 6 25 7" xfId="4266"/>
    <cellStyle name="Currency 6 25 8" xfId="4267"/>
    <cellStyle name="Currency 6 25 9" xfId="4268"/>
    <cellStyle name="Currency 6 26" xfId="4269"/>
    <cellStyle name="Currency 6 26 10" xfId="4270"/>
    <cellStyle name="Currency 6 26 11" xfId="4271"/>
    <cellStyle name="Currency 6 26 12" xfId="4272"/>
    <cellStyle name="Currency 6 26 13" xfId="4273"/>
    <cellStyle name="Currency 6 26 14" xfId="4274"/>
    <cellStyle name="Currency 6 26 15" xfId="4275"/>
    <cellStyle name="Currency 6 26 2" xfId="4276"/>
    <cellStyle name="Currency 6 26 3" xfId="4277"/>
    <cellStyle name="Currency 6 26 4" xfId="4278"/>
    <cellStyle name="Currency 6 26 5" xfId="4279"/>
    <cellStyle name="Currency 6 26 6" xfId="4280"/>
    <cellStyle name="Currency 6 26 7" xfId="4281"/>
    <cellStyle name="Currency 6 26 8" xfId="4282"/>
    <cellStyle name="Currency 6 26 9" xfId="4283"/>
    <cellStyle name="Currency 6 27" xfId="4284"/>
    <cellStyle name="Currency 6 27 10" xfId="4285"/>
    <cellStyle name="Currency 6 27 11" xfId="4286"/>
    <cellStyle name="Currency 6 27 12" xfId="4287"/>
    <cellStyle name="Currency 6 27 13" xfId="4288"/>
    <cellStyle name="Currency 6 27 14" xfId="4289"/>
    <cellStyle name="Currency 6 27 15" xfId="4290"/>
    <cellStyle name="Currency 6 27 2" xfId="4291"/>
    <cellStyle name="Currency 6 27 3" xfId="4292"/>
    <cellStyle name="Currency 6 27 4" xfId="4293"/>
    <cellStyle name="Currency 6 27 5" xfId="4294"/>
    <cellStyle name="Currency 6 27 6" xfId="4295"/>
    <cellStyle name="Currency 6 27 7" xfId="4296"/>
    <cellStyle name="Currency 6 27 8" xfId="4297"/>
    <cellStyle name="Currency 6 27 9" xfId="4298"/>
    <cellStyle name="Currency 6 28" xfId="4299"/>
    <cellStyle name="Currency 6 28 10" xfId="4300"/>
    <cellStyle name="Currency 6 28 11" xfId="4301"/>
    <cellStyle name="Currency 6 28 12" xfId="4302"/>
    <cellStyle name="Currency 6 28 13" xfId="4303"/>
    <cellStyle name="Currency 6 28 14" xfId="4304"/>
    <cellStyle name="Currency 6 28 15" xfId="4305"/>
    <cellStyle name="Currency 6 28 2" xfId="4306"/>
    <cellStyle name="Currency 6 28 3" xfId="4307"/>
    <cellStyle name="Currency 6 28 4" xfId="4308"/>
    <cellStyle name="Currency 6 28 5" xfId="4309"/>
    <cellStyle name="Currency 6 28 6" xfId="4310"/>
    <cellStyle name="Currency 6 28 7" xfId="4311"/>
    <cellStyle name="Currency 6 28 8" xfId="4312"/>
    <cellStyle name="Currency 6 28 9" xfId="4313"/>
    <cellStyle name="Currency 6 29" xfId="4314"/>
    <cellStyle name="Currency 6 29 10" xfId="4315"/>
    <cellStyle name="Currency 6 29 11" xfId="4316"/>
    <cellStyle name="Currency 6 29 12" xfId="4317"/>
    <cellStyle name="Currency 6 29 13" xfId="4318"/>
    <cellStyle name="Currency 6 29 14" xfId="4319"/>
    <cellStyle name="Currency 6 29 15" xfId="4320"/>
    <cellStyle name="Currency 6 29 2" xfId="4321"/>
    <cellStyle name="Currency 6 29 3" xfId="4322"/>
    <cellStyle name="Currency 6 29 4" xfId="4323"/>
    <cellStyle name="Currency 6 29 5" xfId="4324"/>
    <cellStyle name="Currency 6 29 6" xfId="4325"/>
    <cellStyle name="Currency 6 29 7" xfId="4326"/>
    <cellStyle name="Currency 6 29 8" xfId="4327"/>
    <cellStyle name="Currency 6 29 9" xfId="4328"/>
    <cellStyle name="Currency 6 3" xfId="4329"/>
    <cellStyle name="Currency 6 3 10" xfId="4330"/>
    <cellStyle name="Currency 6 3 11" xfId="4331"/>
    <cellStyle name="Currency 6 3 12" xfId="4332"/>
    <cellStyle name="Currency 6 3 13" xfId="4333"/>
    <cellStyle name="Currency 6 3 14" xfId="4334"/>
    <cellStyle name="Currency 6 3 15" xfId="4335"/>
    <cellStyle name="Currency 6 3 2" xfId="4336"/>
    <cellStyle name="Currency 6 3 3" xfId="4337"/>
    <cellStyle name="Currency 6 3 4" xfId="4338"/>
    <cellStyle name="Currency 6 3 5" xfId="4339"/>
    <cellStyle name="Currency 6 3 6" xfId="4340"/>
    <cellStyle name="Currency 6 3 7" xfId="4341"/>
    <cellStyle name="Currency 6 3 8" xfId="4342"/>
    <cellStyle name="Currency 6 3 9" xfId="4343"/>
    <cellStyle name="Currency 6 30" xfId="4344"/>
    <cellStyle name="Currency 6 30 10" xfId="4345"/>
    <cellStyle name="Currency 6 30 11" xfId="4346"/>
    <cellStyle name="Currency 6 30 12" xfId="4347"/>
    <cellStyle name="Currency 6 30 13" xfId="4348"/>
    <cellStyle name="Currency 6 30 14" xfId="4349"/>
    <cellStyle name="Currency 6 30 15" xfId="4350"/>
    <cellStyle name="Currency 6 30 2" xfId="4351"/>
    <cellStyle name="Currency 6 30 3" xfId="4352"/>
    <cellStyle name="Currency 6 30 4" xfId="4353"/>
    <cellStyle name="Currency 6 30 5" xfId="4354"/>
    <cellStyle name="Currency 6 30 6" xfId="4355"/>
    <cellStyle name="Currency 6 30 7" xfId="4356"/>
    <cellStyle name="Currency 6 30 8" xfId="4357"/>
    <cellStyle name="Currency 6 30 9" xfId="4358"/>
    <cellStyle name="Currency 6 31" xfId="4359"/>
    <cellStyle name="Currency 6 31 10" xfId="4360"/>
    <cellStyle name="Currency 6 31 11" xfId="4361"/>
    <cellStyle name="Currency 6 31 12" xfId="4362"/>
    <cellStyle name="Currency 6 31 13" xfId="4363"/>
    <cellStyle name="Currency 6 31 14" xfId="4364"/>
    <cellStyle name="Currency 6 31 15" xfId="4365"/>
    <cellStyle name="Currency 6 31 2" xfId="4366"/>
    <cellStyle name="Currency 6 31 3" xfId="4367"/>
    <cellStyle name="Currency 6 31 4" xfId="4368"/>
    <cellStyle name="Currency 6 31 5" xfId="4369"/>
    <cellStyle name="Currency 6 31 6" xfId="4370"/>
    <cellStyle name="Currency 6 31 7" xfId="4371"/>
    <cellStyle name="Currency 6 31 8" xfId="4372"/>
    <cellStyle name="Currency 6 31 9" xfId="4373"/>
    <cellStyle name="Currency 6 32" xfId="4374"/>
    <cellStyle name="Currency 6 32 10" xfId="4375"/>
    <cellStyle name="Currency 6 32 11" xfId="4376"/>
    <cellStyle name="Currency 6 32 12" xfId="4377"/>
    <cellStyle name="Currency 6 32 13" xfId="4378"/>
    <cellStyle name="Currency 6 32 14" xfId="4379"/>
    <cellStyle name="Currency 6 32 15" xfId="4380"/>
    <cellStyle name="Currency 6 32 2" xfId="4381"/>
    <cellStyle name="Currency 6 32 3" xfId="4382"/>
    <cellStyle name="Currency 6 32 4" xfId="4383"/>
    <cellStyle name="Currency 6 32 5" xfId="4384"/>
    <cellStyle name="Currency 6 32 6" xfId="4385"/>
    <cellStyle name="Currency 6 32 7" xfId="4386"/>
    <cellStyle name="Currency 6 32 8" xfId="4387"/>
    <cellStyle name="Currency 6 32 9" xfId="4388"/>
    <cellStyle name="Currency 6 33" xfId="4389"/>
    <cellStyle name="Currency 6 33 10" xfId="4390"/>
    <cellStyle name="Currency 6 33 11" xfId="4391"/>
    <cellStyle name="Currency 6 33 12" xfId="4392"/>
    <cellStyle name="Currency 6 33 13" xfId="4393"/>
    <cellStyle name="Currency 6 33 14" xfId="4394"/>
    <cellStyle name="Currency 6 33 15" xfId="4395"/>
    <cellStyle name="Currency 6 33 2" xfId="4396"/>
    <cellStyle name="Currency 6 33 3" xfId="4397"/>
    <cellStyle name="Currency 6 33 4" xfId="4398"/>
    <cellStyle name="Currency 6 33 5" xfId="4399"/>
    <cellStyle name="Currency 6 33 6" xfId="4400"/>
    <cellStyle name="Currency 6 33 7" xfId="4401"/>
    <cellStyle name="Currency 6 33 8" xfId="4402"/>
    <cellStyle name="Currency 6 33 9" xfId="4403"/>
    <cellStyle name="Currency 6 34" xfId="4404"/>
    <cellStyle name="Currency 6 34 10" xfId="4405"/>
    <cellStyle name="Currency 6 34 11" xfId="4406"/>
    <cellStyle name="Currency 6 34 12" xfId="4407"/>
    <cellStyle name="Currency 6 34 13" xfId="4408"/>
    <cellStyle name="Currency 6 34 14" xfId="4409"/>
    <cellStyle name="Currency 6 34 15" xfId="4410"/>
    <cellStyle name="Currency 6 34 2" xfId="4411"/>
    <cellStyle name="Currency 6 34 3" xfId="4412"/>
    <cellStyle name="Currency 6 34 4" xfId="4413"/>
    <cellStyle name="Currency 6 34 5" xfId="4414"/>
    <cellStyle name="Currency 6 34 6" xfId="4415"/>
    <cellStyle name="Currency 6 34 7" xfId="4416"/>
    <cellStyle name="Currency 6 34 8" xfId="4417"/>
    <cellStyle name="Currency 6 34 9" xfId="4418"/>
    <cellStyle name="Currency 6 35" xfId="4419"/>
    <cellStyle name="Currency 6 35 10" xfId="4420"/>
    <cellStyle name="Currency 6 35 11" xfId="4421"/>
    <cellStyle name="Currency 6 35 12" xfId="4422"/>
    <cellStyle name="Currency 6 35 13" xfId="4423"/>
    <cellStyle name="Currency 6 35 14" xfId="4424"/>
    <cellStyle name="Currency 6 35 15" xfId="4425"/>
    <cellStyle name="Currency 6 35 2" xfId="4426"/>
    <cellStyle name="Currency 6 35 3" xfId="4427"/>
    <cellStyle name="Currency 6 35 4" xfId="4428"/>
    <cellStyle name="Currency 6 35 5" xfId="4429"/>
    <cellStyle name="Currency 6 35 6" xfId="4430"/>
    <cellStyle name="Currency 6 35 7" xfId="4431"/>
    <cellStyle name="Currency 6 35 8" xfId="4432"/>
    <cellStyle name="Currency 6 35 9" xfId="4433"/>
    <cellStyle name="Currency 6 36" xfId="4434"/>
    <cellStyle name="Currency 6 36 10" xfId="4435"/>
    <cellStyle name="Currency 6 36 11" xfId="4436"/>
    <cellStyle name="Currency 6 36 12" xfId="4437"/>
    <cellStyle name="Currency 6 36 13" xfId="4438"/>
    <cellStyle name="Currency 6 36 14" xfId="4439"/>
    <cellStyle name="Currency 6 36 15" xfId="4440"/>
    <cellStyle name="Currency 6 36 2" xfId="4441"/>
    <cellStyle name="Currency 6 36 3" xfId="4442"/>
    <cellStyle name="Currency 6 36 4" xfId="4443"/>
    <cellStyle name="Currency 6 36 5" xfId="4444"/>
    <cellStyle name="Currency 6 36 6" xfId="4445"/>
    <cellStyle name="Currency 6 36 7" xfId="4446"/>
    <cellStyle name="Currency 6 36 8" xfId="4447"/>
    <cellStyle name="Currency 6 36 9" xfId="4448"/>
    <cellStyle name="Currency 6 37" xfId="4449"/>
    <cellStyle name="Currency 6 37 10" xfId="4450"/>
    <cellStyle name="Currency 6 37 11" xfId="4451"/>
    <cellStyle name="Currency 6 37 12" xfId="4452"/>
    <cellStyle name="Currency 6 37 13" xfId="4453"/>
    <cellStyle name="Currency 6 37 14" xfId="4454"/>
    <cellStyle name="Currency 6 37 15" xfId="4455"/>
    <cellStyle name="Currency 6 37 2" xfId="4456"/>
    <cellStyle name="Currency 6 37 3" xfId="4457"/>
    <cellStyle name="Currency 6 37 4" xfId="4458"/>
    <cellStyle name="Currency 6 37 5" xfId="4459"/>
    <cellStyle name="Currency 6 37 6" xfId="4460"/>
    <cellStyle name="Currency 6 37 7" xfId="4461"/>
    <cellStyle name="Currency 6 37 8" xfId="4462"/>
    <cellStyle name="Currency 6 37 9" xfId="4463"/>
    <cellStyle name="Currency 6 38" xfId="4464"/>
    <cellStyle name="Currency 6 38 10" xfId="4465"/>
    <cellStyle name="Currency 6 38 11" xfId="4466"/>
    <cellStyle name="Currency 6 38 12" xfId="4467"/>
    <cellStyle name="Currency 6 38 13" xfId="4468"/>
    <cellStyle name="Currency 6 38 14" xfId="4469"/>
    <cellStyle name="Currency 6 38 15" xfId="4470"/>
    <cellStyle name="Currency 6 38 2" xfId="4471"/>
    <cellStyle name="Currency 6 38 3" xfId="4472"/>
    <cellStyle name="Currency 6 38 4" xfId="4473"/>
    <cellStyle name="Currency 6 38 5" xfId="4474"/>
    <cellStyle name="Currency 6 38 6" xfId="4475"/>
    <cellStyle name="Currency 6 38 7" xfId="4476"/>
    <cellStyle name="Currency 6 38 8" xfId="4477"/>
    <cellStyle name="Currency 6 38 9" xfId="4478"/>
    <cellStyle name="Currency 6 39" xfId="4479"/>
    <cellStyle name="Currency 6 39 10" xfId="4480"/>
    <cellStyle name="Currency 6 39 11" xfId="4481"/>
    <cellStyle name="Currency 6 39 12" xfId="4482"/>
    <cellStyle name="Currency 6 39 13" xfId="4483"/>
    <cellStyle name="Currency 6 39 14" xfId="4484"/>
    <cellStyle name="Currency 6 39 15" xfId="4485"/>
    <cellStyle name="Currency 6 39 2" xfId="4486"/>
    <cellStyle name="Currency 6 39 3" xfId="4487"/>
    <cellStyle name="Currency 6 39 4" xfId="4488"/>
    <cellStyle name="Currency 6 39 5" xfId="4489"/>
    <cellStyle name="Currency 6 39 6" xfId="4490"/>
    <cellStyle name="Currency 6 39 7" xfId="4491"/>
    <cellStyle name="Currency 6 39 8" xfId="4492"/>
    <cellStyle name="Currency 6 39 9" xfId="4493"/>
    <cellStyle name="Currency 6 4" xfId="4494"/>
    <cellStyle name="Currency 6 4 10" xfId="4495"/>
    <cellStyle name="Currency 6 4 11" xfId="4496"/>
    <cellStyle name="Currency 6 4 12" xfId="4497"/>
    <cellStyle name="Currency 6 4 13" xfId="4498"/>
    <cellStyle name="Currency 6 4 14" xfId="4499"/>
    <cellStyle name="Currency 6 4 15" xfId="4500"/>
    <cellStyle name="Currency 6 4 2" xfId="4501"/>
    <cellStyle name="Currency 6 4 3" xfId="4502"/>
    <cellStyle name="Currency 6 4 4" xfId="4503"/>
    <cellStyle name="Currency 6 4 5" xfId="4504"/>
    <cellStyle name="Currency 6 4 6" xfId="4505"/>
    <cellStyle name="Currency 6 4 7" xfId="4506"/>
    <cellStyle name="Currency 6 4 8" xfId="4507"/>
    <cellStyle name="Currency 6 4 9" xfId="4508"/>
    <cellStyle name="Currency 6 40" xfId="4509"/>
    <cellStyle name="Currency 6 40 10" xfId="4510"/>
    <cellStyle name="Currency 6 40 11" xfId="4511"/>
    <cellStyle name="Currency 6 40 12" xfId="4512"/>
    <cellStyle name="Currency 6 40 13" xfId="4513"/>
    <cellStyle name="Currency 6 40 14" xfId="4514"/>
    <cellStyle name="Currency 6 40 15" xfId="4515"/>
    <cellStyle name="Currency 6 40 2" xfId="4516"/>
    <cellStyle name="Currency 6 40 3" xfId="4517"/>
    <cellStyle name="Currency 6 40 4" xfId="4518"/>
    <cellStyle name="Currency 6 40 5" xfId="4519"/>
    <cellStyle name="Currency 6 40 6" xfId="4520"/>
    <cellStyle name="Currency 6 40 7" xfId="4521"/>
    <cellStyle name="Currency 6 40 8" xfId="4522"/>
    <cellStyle name="Currency 6 40 9" xfId="4523"/>
    <cellStyle name="Currency 6 41" xfId="4524"/>
    <cellStyle name="Currency 6 41 10" xfId="4525"/>
    <cellStyle name="Currency 6 41 11" xfId="4526"/>
    <cellStyle name="Currency 6 41 12" xfId="4527"/>
    <cellStyle name="Currency 6 41 13" xfId="4528"/>
    <cellStyle name="Currency 6 41 14" xfId="4529"/>
    <cellStyle name="Currency 6 41 15" xfId="4530"/>
    <cellStyle name="Currency 6 41 2" xfId="4531"/>
    <cellStyle name="Currency 6 41 3" xfId="4532"/>
    <cellStyle name="Currency 6 41 4" xfId="4533"/>
    <cellStyle name="Currency 6 41 5" xfId="4534"/>
    <cellStyle name="Currency 6 41 6" xfId="4535"/>
    <cellStyle name="Currency 6 41 7" xfId="4536"/>
    <cellStyle name="Currency 6 41 8" xfId="4537"/>
    <cellStyle name="Currency 6 41 9" xfId="4538"/>
    <cellStyle name="Currency 6 42" xfId="4539"/>
    <cellStyle name="Currency 6 42 10" xfId="4540"/>
    <cellStyle name="Currency 6 42 11" xfId="4541"/>
    <cellStyle name="Currency 6 42 12" xfId="4542"/>
    <cellStyle name="Currency 6 42 13" xfId="4543"/>
    <cellStyle name="Currency 6 42 14" xfId="4544"/>
    <cellStyle name="Currency 6 42 15" xfId="4545"/>
    <cellStyle name="Currency 6 42 2" xfId="4546"/>
    <cellStyle name="Currency 6 42 3" xfId="4547"/>
    <cellStyle name="Currency 6 42 4" xfId="4548"/>
    <cellStyle name="Currency 6 42 5" xfId="4549"/>
    <cellStyle name="Currency 6 42 6" xfId="4550"/>
    <cellStyle name="Currency 6 42 7" xfId="4551"/>
    <cellStyle name="Currency 6 42 8" xfId="4552"/>
    <cellStyle name="Currency 6 42 9" xfId="4553"/>
    <cellStyle name="Currency 6 43" xfId="4554"/>
    <cellStyle name="Currency 6 43 10" xfId="4555"/>
    <cellStyle name="Currency 6 43 11" xfId="4556"/>
    <cellStyle name="Currency 6 43 12" xfId="4557"/>
    <cellStyle name="Currency 6 43 13" xfId="4558"/>
    <cellStyle name="Currency 6 43 14" xfId="4559"/>
    <cellStyle name="Currency 6 43 15" xfId="4560"/>
    <cellStyle name="Currency 6 43 2" xfId="4561"/>
    <cellStyle name="Currency 6 43 3" xfId="4562"/>
    <cellStyle name="Currency 6 43 4" xfId="4563"/>
    <cellStyle name="Currency 6 43 5" xfId="4564"/>
    <cellStyle name="Currency 6 43 6" xfId="4565"/>
    <cellStyle name="Currency 6 43 7" xfId="4566"/>
    <cellStyle name="Currency 6 43 8" xfId="4567"/>
    <cellStyle name="Currency 6 43 9" xfId="4568"/>
    <cellStyle name="Currency 6 44" xfId="4569"/>
    <cellStyle name="Currency 6 44 10" xfId="4570"/>
    <cellStyle name="Currency 6 44 11" xfId="4571"/>
    <cellStyle name="Currency 6 44 12" xfId="4572"/>
    <cellStyle name="Currency 6 44 13" xfId="4573"/>
    <cellStyle name="Currency 6 44 14" xfId="4574"/>
    <cellStyle name="Currency 6 44 15" xfId="4575"/>
    <cellStyle name="Currency 6 44 2" xfId="4576"/>
    <cellStyle name="Currency 6 44 3" xfId="4577"/>
    <cellStyle name="Currency 6 44 4" xfId="4578"/>
    <cellStyle name="Currency 6 44 5" xfId="4579"/>
    <cellStyle name="Currency 6 44 6" xfId="4580"/>
    <cellStyle name="Currency 6 44 7" xfId="4581"/>
    <cellStyle name="Currency 6 44 8" xfId="4582"/>
    <cellStyle name="Currency 6 44 9" xfId="4583"/>
    <cellStyle name="Currency 6 45" xfId="4584"/>
    <cellStyle name="Currency 6 45 10" xfId="4585"/>
    <cellStyle name="Currency 6 45 11" xfId="4586"/>
    <cellStyle name="Currency 6 45 12" xfId="4587"/>
    <cellStyle name="Currency 6 45 13" xfId="4588"/>
    <cellStyle name="Currency 6 45 14" xfId="4589"/>
    <cellStyle name="Currency 6 45 15" xfId="4590"/>
    <cellStyle name="Currency 6 45 2" xfId="4591"/>
    <cellStyle name="Currency 6 45 3" xfId="4592"/>
    <cellStyle name="Currency 6 45 4" xfId="4593"/>
    <cellStyle name="Currency 6 45 5" xfId="4594"/>
    <cellStyle name="Currency 6 45 6" xfId="4595"/>
    <cellStyle name="Currency 6 45 7" xfId="4596"/>
    <cellStyle name="Currency 6 45 8" xfId="4597"/>
    <cellStyle name="Currency 6 45 9" xfId="4598"/>
    <cellStyle name="Currency 6 46" xfId="4599"/>
    <cellStyle name="Currency 6 46 10" xfId="4600"/>
    <cellStyle name="Currency 6 46 11" xfId="4601"/>
    <cellStyle name="Currency 6 46 12" xfId="4602"/>
    <cellStyle name="Currency 6 46 13" xfId="4603"/>
    <cellStyle name="Currency 6 46 14" xfId="4604"/>
    <cellStyle name="Currency 6 46 15" xfId="4605"/>
    <cellStyle name="Currency 6 46 2" xfId="4606"/>
    <cellStyle name="Currency 6 46 3" xfId="4607"/>
    <cellStyle name="Currency 6 46 4" xfId="4608"/>
    <cellStyle name="Currency 6 46 5" xfId="4609"/>
    <cellStyle name="Currency 6 46 6" xfId="4610"/>
    <cellStyle name="Currency 6 46 7" xfId="4611"/>
    <cellStyle name="Currency 6 46 8" xfId="4612"/>
    <cellStyle name="Currency 6 46 9" xfId="4613"/>
    <cellStyle name="Currency 6 47" xfId="4614"/>
    <cellStyle name="Currency 6 47 10" xfId="4615"/>
    <cellStyle name="Currency 6 47 11" xfId="4616"/>
    <cellStyle name="Currency 6 47 12" xfId="4617"/>
    <cellStyle name="Currency 6 47 13" xfId="4618"/>
    <cellStyle name="Currency 6 47 14" xfId="4619"/>
    <cellStyle name="Currency 6 47 15" xfId="4620"/>
    <cellStyle name="Currency 6 47 2" xfId="4621"/>
    <cellStyle name="Currency 6 47 3" xfId="4622"/>
    <cellStyle name="Currency 6 47 4" xfId="4623"/>
    <cellStyle name="Currency 6 47 5" xfId="4624"/>
    <cellStyle name="Currency 6 47 6" xfId="4625"/>
    <cellStyle name="Currency 6 47 7" xfId="4626"/>
    <cellStyle name="Currency 6 47 8" xfId="4627"/>
    <cellStyle name="Currency 6 47 9" xfId="4628"/>
    <cellStyle name="Currency 6 48" xfId="4629"/>
    <cellStyle name="Currency 6 48 10" xfId="4630"/>
    <cellStyle name="Currency 6 48 11" xfId="4631"/>
    <cellStyle name="Currency 6 48 12" xfId="4632"/>
    <cellStyle name="Currency 6 48 13" xfId="4633"/>
    <cellStyle name="Currency 6 48 14" xfId="4634"/>
    <cellStyle name="Currency 6 48 15" xfId="4635"/>
    <cellStyle name="Currency 6 48 2" xfId="4636"/>
    <cellStyle name="Currency 6 48 3" xfId="4637"/>
    <cellStyle name="Currency 6 48 4" xfId="4638"/>
    <cellStyle name="Currency 6 48 5" xfId="4639"/>
    <cellStyle name="Currency 6 48 6" xfId="4640"/>
    <cellStyle name="Currency 6 48 7" xfId="4641"/>
    <cellStyle name="Currency 6 48 8" xfId="4642"/>
    <cellStyle name="Currency 6 48 9" xfId="4643"/>
    <cellStyle name="Currency 6 49" xfId="4644"/>
    <cellStyle name="Currency 6 49 10" xfId="4645"/>
    <cellStyle name="Currency 6 49 11" xfId="4646"/>
    <cellStyle name="Currency 6 49 12" xfId="4647"/>
    <cellStyle name="Currency 6 49 13" xfId="4648"/>
    <cellStyle name="Currency 6 49 14" xfId="4649"/>
    <cellStyle name="Currency 6 49 15" xfId="4650"/>
    <cellStyle name="Currency 6 49 2" xfId="4651"/>
    <cellStyle name="Currency 6 49 3" xfId="4652"/>
    <cellStyle name="Currency 6 49 4" xfId="4653"/>
    <cellStyle name="Currency 6 49 5" xfId="4654"/>
    <cellStyle name="Currency 6 49 6" xfId="4655"/>
    <cellStyle name="Currency 6 49 7" xfId="4656"/>
    <cellStyle name="Currency 6 49 8" xfId="4657"/>
    <cellStyle name="Currency 6 49 9" xfId="4658"/>
    <cellStyle name="Currency 6 5" xfId="4659"/>
    <cellStyle name="Currency 6 5 10" xfId="4660"/>
    <cellStyle name="Currency 6 5 11" xfId="4661"/>
    <cellStyle name="Currency 6 5 12" xfId="4662"/>
    <cellStyle name="Currency 6 5 13" xfId="4663"/>
    <cellStyle name="Currency 6 5 14" xfId="4664"/>
    <cellStyle name="Currency 6 5 15" xfId="4665"/>
    <cellStyle name="Currency 6 5 2" xfId="4666"/>
    <cellStyle name="Currency 6 5 3" xfId="4667"/>
    <cellStyle name="Currency 6 5 4" xfId="4668"/>
    <cellStyle name="Currency 6 5 5" xfId="4669"/>
    <cellStyle name="Currency 6 5 6" xfId="4670"/>
    <cellStyle name="Currency 6 5 7" xfId="4671"/>
    <cellStyle name="Currency 6 5 8" xfId="4672"/>
    <cellStyle name="Currency 6 5 9" xfId="4673"/>
    <cellStyle name="Currency 6 50" xfId="4674"/>
    <cellStyle name="Currency 6 50 10" xfId="4675"/>
    <cellStyle name="Currency 6 50 11" xfId="4676"/>
    <cellStyle name="Currency 6 50 12" xfId="4677"/>
    <cellStyle name="Currency 6 50 13" xfId="4678"/>
    <cellStyle name="Currency 6 50 14" xfId="4679"/>
    <cellStyle name="Currency 6 50 15" xfId="4680"/>
    <cellStyle name="Currency 6 50 2" xfId="4681"/>
    <cellStyle name="Currency 6 50 3" xfId="4682"/>
    <cellStyle name="Currency 6 50 4" xfId="4683"/>
    <cellStyle name="Currency 6 50 5" xfId="4684"/>
    <cellStyle name="Currency 6 50 6" xfId="4685"/>
    <cellStyle name="Currency 6 50 7" xfId="4686"/>
    <cellStyle name="Currency 6 50 8" xfId="4687"/>
    <cellStyle name="Currency 6 50 9" xfId="4688"/>
    <cellStyle name="Currency 6 51" xfId="4689"/>
    <cellStyle name="Currency 6 51 10" xfId="4690"/>
    <cellStyle name="Currency 6 51 11" xfId="4691"/>
    <cellStyle name="Currency 6 51 12" xfId="4692"/>
    <cellStyle name="Currency 6 51 13" xfId="4693"/>
    <cellStyle name="Currency 6 51 14" xfId="4694"/>
    <cellStyle name="Currency 6 51 15" xfId="4695"/>
    <cellStyle name="Currency 6 51 2" xfId="4696"/>
    <cellStyle name="Currency 6 51 3" xfId="4697"/>
    <cellStyle name="Currency 6 51 4" xfId="4698"/>
    <cellStyle name="Currency 6 51 5" xfId="4699"/>
    <cellStyle name="Currency 6 51 6" xfId="4700"/>
    <cellStyle name="Currency 6 51 7" xfId="4701"/>
    <cellStyle name="Currency 6 51 8" xfId="4702"/>
    <cellStyle name="Currency 6 51 9" xfId="4703"/>
    <cellStyle name="Currency 6 52" xfId="4704"/>
    <cellStyle name="Currency 6 52 10" xfId="4705"/>
    <cellStyle name="Currency 6 52 11" xfId="4706"/>
    <cellStyle name="Currency 6 52 12" xfId="4707"/>
    <cellStyle name="Currency 6 52 13" xfId="4708"/>
    <cellStyle name="Currency 6 52 14" xfId="4709"/>
    <cellStyle name="Currency 6 52 15" xfId="4710"/>
    <cellStyle name="Currency 6 52 2" xfId="4711"/>
    <cellStyle name="Currency 6 52 3" xfId="4712"/>
    <cellStyle name="Currency 6 52 4" xfId="4713"/>
    <cellStyle name="Currency 6 52 5" xfId="4714"/>
    <cellStyle name="Currency 6 52 6" xfId="4715"/>
    <cellStyle name="Currency 6 52 7" xfId="4716"/>
    <cellStyle name="Currency 6 52 8" xfId="4717"/>
    <cellStyle name="Currency 6 52 9" xfId="4718"/>
    <cellStyle name="Currency 6 53" xfId="4719"/>
    <cellStyle name="Currency 6 53 10" xfId="4720"/>
    <cellStyle name="Currency 6 53 11" xfId="4721"/>
    <cellStyle name="Currency 6 53 12" xfId="4722"/>
    <cellStyle name="Currency 6 53 13" xfId="4723"/>
    <cellStyle name="Currency 6 53 14" xfId="4724"/>
    <cellStyle name="Currency 6 53 15" xfId="4725"/>
    <cellStyle name="Currency 6 53 2" xfId="4726"/>
    <cellStyle name="Currency 6 53 3" xfId="4727"/>
    <cellStyle name="Currency 6 53 4" xfId="4728"/>
    <cellStyle name="Currency 6 53 5" xfId="4729"/>
    <cellStyle name="Currency 6 53 6" xfId="4730"/>
    <cellStyle name="Currency 6 53 7" xfId="4731"/>
    <cellStyle name="Currency 6 53 8" xfId="4732"/>
    <cellStyle name="Currency 6 53 9" xfId="4733"/>
    <cellStyle name="Currency 6 54" xfId="4734"/>
    <cellStyle name="Currency 6 54 10" xfId="4735"/>
    <cellStyle name="Currency 6 54 11" xfId="4736"/>
    <cellStyle name="Currency 6 54 12" xfId="4737"/>
    <cellStyle name="Currency 6 54 13" xfId="4738"/>
    <cellStyle name="Currency 6 54 14" xfId="4739"/>
    <cellStyle name="Currency 6 54 15" xfId="4740"/>
    <cellStyle name="Currency 6 54 2" xfId="4741"/>
    <cellStyle name="Currency 6 54 3" xfId="4742"/>
    <cellStyle name="Currency 6 54 4" xfId="4743"/>
    <cellStyle name="Currency 6 54 5" xfId="4744"/>
    <cellStyle name="Currency 6 54 6" xfId="4745"/>
    <cellStyle name="Currency 6 54 7" xfId="4746"/>
    <cellStyle name="Currency 6 54 8" xfId="4747"/>
    <cellStyle name="Currency 6 54 9" xfId="4748"/>
    <cellStyle name="Currency 6 55" xfId="4749"/>
    <cellStyle name="Currency 6 55 10" xfId="4750"/>
    <cellStyle name="Currency 6 55 11" xfId="4751"/>
    <cellStyle name="Currency 6 55 12" xfId="4752"/>
    <cellStyle name="Currency 6 55 13" xfId="4753"/>
    <cellStyle name="Currency 6 55 14" xfId="4754"/>
    <cellStyle name="Currency 6 55 15" xfId="4755"/>
    <cellStyle name="Currency 6 55 2" xfId="4756"/>
    <cellStyle name="Currency 6 55 3" xfId="4757"/>
    <cellStyle name="Currency 6 55 4" xfId="4758"/>
    <cellStyle name="Currency 6 55 5" xfId="4759"/>
    <cellStyle name="Currency 6 55 6" xfId="4760"/>
    <cellStyle name="Currency 6 55 7" xfId="4761"/>
    <cellStyle name="Currency 6 55 8" xfId="4762"/>
    <cellStyle name="Currency 6 55 9" xfId="4763"/>
    <cellStyle name="Currency 6 56" xfId="4764"/>
    <cellStyle name="Currency 6 56 10" xfId="4765"/>
    <cellStyle name="Currency 6 56 11" xfId="4766"/>
    <cellStyle name="Currency 6 56 12" xfId="4767"/>
    <cellStyle name="Currency 6 56 13" xfId="4768"/>
    <cellStyle name="Currency 6 56 14" xfId="4769"/>
    <cellStyle name="Currency 6 56 15" xfId="4770"/>
    <cellStyle name="Currency 6 56 2" xfId="4771"/>
    <cellStyle name="Currency 6 56 3" xfId="4772"/>
    <cellStyle name="Currency 6 56 4" xfId="4773"/>
    <cellStyle name="Currency 6 56 5" xfId="4774"/>
    <cellStyle name="Currency 6 56 6" xfId="4775"/>
    <cellStyle name="Currency 6 56 7" xfId="4776"/>
    <cellStyle name="Currency 6 56 8" xfId="4777"/>
    <cellStyle name="Currency 6 56 9" xfId="4778"/>
    <cellStyle name="Currency 6 57" xfId="4779"/>
    <cellStyle name="Currency 6 57 10" xfId="4780"/>
    <cellStyle name="Currency 6 57 11" xfId="4781"/>
    <cellStyle name="Currency 6 57 12" xfId="4782"/>
    <cellStyle name="Currency 6 57 13" xfId="4783"/>
    <cellStyle name="Currency 6 57 14" xfId="4784"/>
    <cellStyle name="Currency 6 57 15" xfId="4785"/>
    <cellStyle name="Currency 6 57 2" xfId="4786"/>
    <cellStyle name="Currency 6 57 3" xfId="4787"/>
    <cellStyle name="Currency 6 57 4" xfId="4788"/>
    <cellStyle name="Currency 6 57 5" xfId="4789"/>
    <cellStyle name="Currency 6 57 6" xfId="4790"/>
    <cellStyle name="Currency 6 57 7" xfId="4791"/>
    <cellStyle name="Currency 6 57 8" xfId="4792"/>
    <cellStyle name="Currency 6 57 9" xfId="4793"/>
    <cellStyle name="Currency 6 58" xfId="4794"/>
    <cellStyle name="Currency 6 58 10" xfId="4795"/>
    <cellStyle name="Currency 6 58 11" xfId="4796"/>
    <cellStyle name="Currency 6 58 12" xfId="4797"/>
    <cellStyle name="Currency 6 58 13" xfId="4798"/>
    <cellStyle name="Currency 6 58 14" xfId="4799"/>
    <cellStyle name="Currency 6 58 15" xfId="4800"/>
    <cellStyle name="Currency 6 58 2" xfId="4801"/>
    <cellStyle name="Currency 6 58 3" xfId="4802"/>
    <cellStyle name="Currency 6 58 4" xfId="4803"/>
    <cellStyle name="Currency 6 58 5" xfId="4804"/>
    <cellStyle name="Currency 6 58 6" xfId="4805"/>
    <cellStyle name="Currency 6 58 7" xfId="4806"/>
    <cellStyle name="Currency 6 58 8" xfId="4807"/>
    <cellStyle name="Currency 6 58 9" xfId="4808"/>
    <cellStyle name="Currency 6 59" xfId="4809"/>
    <cellStyle name="Currency 6 59 10" xfId="4810"/>
    <cellStyle name="Currency 6 59 11" xfId="4811"/>
    <cellStyle name="Currency 6 59 12" xfId="4812"/>
    <cellStyle name="Currency 6 59 13" xfId="4813"/>
    <cellStyle name="Currency 6 59 14" xfId="4814"/>
    <cellStyle name="Currency 6 59 15" xfId="4815"/>
    <cellStyle name="Currency 6 59 2" xfId="4816"/>
    <cellStyle name="Currency 6 59 3" xfId="4817"/>
    <cellStyle name="Currency 6 59 4" xfId="4818"/>
    <cellStyle name="Currency 6 59 5" xfId="4819"/>
    <cellStyle name="Currency 6 59 6" xfId="4820"/>
    <cellStyle name="Currency 6 59 7" xfId="4821"/>
    <cellStyle name="Currency 6 59 8" xfId="4822"/>
    <cellStyle name="Currency 6 59 9" xfId="4823"/>
    <cellStyle name="Currency 6 6" xfId="4824"/>
    <cellStyle name="Currency 6 6 10" xfId="4825"/>
    <cellStyle name="Currency 6 6 11" xfId="4826"/>
    <cellStyle name="Currency 6 6 12" xfId="4827"/>
    <cellStyle name="Currency 6 6 13" xfId="4828"/>
    <cellStyle name="Currency 6 6 14" xfId="4829"/>
    <cellStyle name="Currency 6 6 15" xfId="4830"/>
    <cellStyle name="Currency 6 6 2" xfId="4831"/>
    <cellStyle name="Currency 6 6 3" xfId="4832"/>
    <cellStyle name="Currency 6 6 4" xfId="4833"/>
    <cellStyle name="Currency 6 6 5" xfId="4834"/>
    <cellStyle name="Currency 6 6 6" xfId="4835"/>
    <cellStyle name="Currency 6 6 7" xfId="4836"/>
    <cellStyle name="Currency 6 6 8" xfId="4837"/>
    <cellStyle name="Currency 6 6 9" xfId="4838"/>
    <cellStyle name="Currency 6 60" xfId="4839"/>
    <cellStyle name="Currency 6 60 10" xfId="4840"/>
    <cellStyle name="Currency 6 60 11" xfId="4841"/>
    <cellStyle name="Currency 6 60 12" xfId="4842"/>
    <cellStyle name="Currency 6 60 13" xfId="4843"/>
    <cellStyle name="Currency 6 60 14" xfId="4844"/>
    <cellStyle name="Currency 6 60 15" xfId="4845"/>
    <cellStyle name="Currency 6 60 2" xfId="4846"/>
    <cellStyle name="Currency 6 60 3" xfId="4847"/>
    <cellStyle name="Currency 6 60 4" xfId="4848"/>
    <cellStyle name="Currency 6 60 5" xfId="4849"/>
    <cellStyle name="Currency 6 60 6" xfId="4850"/>
    <cellStyle name="Currency 6 60 7" xfId="4851"/>
    <cellStyle name="Currency 6 60 8" xfId="4852"/>
    <cellStyle name="Currency 6 60 9" xfId="4853"/>
    <cellStyle name="Currency 6 61" xfId="4854"/>
    <cellStyle name="Currency 6 61 10" xfId="4855"/>
    <cellStyle name="Currency 6 61 11" xfId="4856"/>
    <cellStyle name="Currency 6 61 12" xfId="4857"/>
    <cellStyle name="Currency 6 61 13" xfId="4858"/>
    <cellStyle name="Currency 6 61 14" xfId="4859"/>
    <cellStyle name="Currency 6 61 15" xfId="4860"/>
    <cellStyle name="Currency 6 61 2" xfId="4861"/>
    <cellStyle name="Currency 6 61 3" xfId="4862"/>
    <cellStyle name="Currency 6 61 4" xfId="4863"/>
    <cellStyle name="Currency 6 61 5" xfId="4864"/>
    <cellStyle name="Currency 6 61 6" xfId="4865"/>
    <cellStyle name="Currency 6 61 7" xfId="4866"/>
    <cellStyle name="Currency 6 61 8" xfId="4867"/>
    <cellStyle name="Currency 6 61 9" xfId="4868"/>
    <cellStyle name="Currency 6 62" xfId="4869"/>
    <cellStyle name="Currency 6 62 10" xfId="4870"/>
    <cellStyle name="Currency 6 62 11" xfId="4871"/>
    <cellStyle name="Currency 6 62 12" xfId="4872"/>
    <cellStyle name="Currency 6 62 13" xfId="4873"/>
    <cellStyle name="Currency 6 62 14" xfId="4874"/>
    <cellStyle name="Currency 6 62 15" xfId="4875"/>
    <cellStyle name="Currency 6 62 2" xfId="4876"/>
    <cellStyle name="Currency 6 62 3" xfId="4877"/>
    <cellStyle name="Currency 6 62 4" xfId="4878"/>
    <cellStyle name="Currency 6 62 5" xfId="4879"/>
    <cellStyle name="Currency 6 62 6" xfId="4880"/>
    <cellStyle name="Currency 6 62 7" xfId="4881"/>
    <cellStyle name="Currency 6 62 8" xfId="4882"/>
    <cellStyle name="Currency 6 62 9" xfId="4883"/>
    <cellStyle name="Currency 6 63" xfId="4884"/>
    <cellStyle name="Currency 6 63 10" xfId="4885"/>
    <cellStyle name="Currency 6 63 11" xfId="4886"/>
    <cellStyle name="Currency 6 63 12" xfId="4887"/>
    <cellStyle name="Currency 6 63 13" xfId="4888"/>
    <cellStyle name="Currency 6 63 14" xfId="4889"/>
    <cellStyle name="Currency 6 63 15" xfId="4890"/>
    <cellStyle name="Currency 6 63 2" xfId="4891"/>
    <cellStyle name="Currency 6 63 3" xfId="4892"/>
    <cellStyle name="Currency 6 63 4" xfId="4893"/>
    <cellStyle name="Currency 6 63 5" xfId="4894"/>
    <cellStyle name="Currency 6 63 6" xfId="4895"/>
    <cellStyle name="Currency 6 63 7" xfId="4896"/>
    <cellStyle name="Currency 6 63 8" xfId="4897"/>
    <cellStyle name="Currency 6 63 9" xfId="4898"/>
    <cellStyle name="Currency 6 64" xfId="4899"/>
    <cellStyle name="Currency 6 65" xfId="4900"/>
    <cellStyle name="Currency 6 66" xfId="4901"/>
    <cellStyle name="Currency 6 67" xfId="4902"/>
    <cellStyle name="Currency 6 68" xfId="4903"/>
    <cellStyle name="Currency 6 69" xfId="4904"/>
    <cellStyle name="Currency 6 7" xfId="4905"/>
    <cellStyle name="Currency 6 7 10" xfId="4906"/>
    <cellStyle name="Currency 6 7 11" xfId="4907"/>
    <cellStyle name="Currency 6 7 12" xfId="4908"/>
    <cellStyle name="Currency 6 7 13" xfId="4909"/>
    <cellStyle name="Currency 6 7 14" xfId="4910"/>
    <cellStyle name="Currency 6 7 15" xfId="4911"/>
    <cellStyle name="Currency 6 7 2" xfId="4912"/>
    <cellStyle name="Currency 6 7 3" xfId="4913"/>
    <cellStyle name="Currency 6 7 4" xfId="4914"/>
    <cellStyle name="Currency 6 7 5" xfId="4915"/>
    <cellStyle name="Currency 6 7 6" xfId="4916"/>
    <cellStyle name="Currency 6 7 7" xfId="4917"/>
    <cellStyle name="Currency 6 7 8" xfId="4918"/>
    <cellStyle name="Currency 6 7 9" xfId="4919"/>
    <cellStyle name="Currency 6 70" xfId="4920"/>
    <cellStyle name="Currency 6 71" xfId="4921"/>
    <cellStyle name="Currency 6 72" xfId="4922"/>
    <cellStyle name="Currency 6 73" xfId="4923"/>
    <cellStyle name="Currency 6 74" xfId="4924"/>
    <cellStyle name="Currency 6 75" xfId="4925"/>
    <cellStyle name="Currency 6 76" xfId="4926"/>
    <cellStyle name="Currency 6 77" xfId="4927"/>
    <cellStyle name="Currency 6 78" xfId="4928"/>
    <cellStyle name="Currency 6 79" xfId="4929"/>
    <cellStyle name="Currency 6 8" xfId="4930"/>
    <cellStyle name="Currency 6 8 10" xfId="4931"/>
    <cellStyle name="Currency 6 8 11" xfId="4932"/>
    <cellStyle name="Currency 6 8 12" xfId="4933"/>
    <cellStyle name="Currency 6 8 13" xfId="4934"/>
    <cellStyle name="Currency 6 8 14" xfId="4935"/>
    <cellStyle name="Currency 6 8 15" xfId="4936"/>
    <cellStyle name="Currency 6 8 2" xfId="4937"/>
    <cellStyle name="Currency 6 8 3" xfId="4938"/>
    <cellStyle name="Currency 6 8 4" xfId="4939"/>
    <cellStyle name="Currency 6 8 5" xfId="4940"/>
    <cellStyle name="Currency 6 8 6" xfId="4941"/>
    <cellStyle name="Currency 6 8 7" xfId="4942"/>
    <cellStyle name="Currency 6 8 8" xfId="4943"/>
    <cellStyle name="Currency 6 8 9" xfId="4944"/>
    <cellStyle name="Currency 6 80" xfId="4945"/>
    <cellStyle name="Currency 6 81" xfId="4946"/>
    <cellStyle name="Currency 6 82" xfId="4947"/>
    <cellStyle name="Currency 6 9" xfId="4948"/>
    <cellStyle name="Currency 6 9 10" xfId="4949"/>
    <cellStyle name="Currency 6 9 11" xfId="4950"/>
    <cellStyle name="Currency 6 9 12" xfId="4951"/>
    <cellStyle name="Currency 6 9 13" xfId="4952"/>
    <cellStyle name="Currency 6 9 14" xfId="4953"/>
    <cellStyle name="Currency 6 9 15" xfId="4954"/>
    <cellStyle name="Currency 6 9 2" xfId="4955"/>
    <cellStyle name="Currency 6 9 3" xfId="4956"/>
    <cellStyle name="Currency 6 9 4" xfId="4957"/>
    <cellStyle name="Currency 6 9 5" xfId="4958"/>
    <cellStyle name="Currency 6 9 6" xfId="4959"/>
    <cellStyle name="Currency 6 9 7" xfId="4960"/>
    <cellStyle name="Currency 6 9 8" xfId="4961"/>
    <cellStyle name="Currency 6 9 9" xfId="4962"/>
    <cellStyle name="Currency 7" xfId="4963"/>
    <cellStyle name="Currency 7 10" xfId="4964"/>
    <cellStyle name="Currency 7 10 10" xfId="4965"/>
    <cellStyle name="Currency 7 10 11" xfId="4966"/>
    <cellStyle name="Currency 7 10 12" xfId="4967"/>
    <cellStyle name="Currency 7 10 13" xfId="4968"/>
    <cellStyle name="Currency 7 10 14" xfId="4969"/>
    <cellStyle name="Currency 7 10 15" xfId="4970"/>
    <cellStyle name="Currency 7 10 2" xfId="4971"/>
    <cellStyle name="Currency 7 10 3" xfId="4972"/>
    <cellStyle name="Currency 7 10 4" xfId="4973"/>
    <cellStyle name="Currency 7 10 5" xfId="4974"/>
    <cellStyle name="Currency 7 10 6" xfId="4975"/>
    <cellStyle name="Currency 7 10 7" xfId="4976"/>
    <cellStyle name="Currency 7 10 8" xfId="4977"/>
    <cellStyle name="Currency 7 10 9" xfId="4978"/>
    <cellStyle name="Currency 7 11" xfId="4979"/>
    <cellStyle name="Currency 7 11 10" xfId="4980"/>
    <cellStyle name="Currency 7 11 11" xfId="4981"/>
    <cellStyle name="Currency 7 11 12" xfId="4982"/>
    <cellStyle name="Currency 7 11 13" xfId="4983"/>
    <cellStyle name="Currency 7 11 14" xfId="4984"/>
    <cellStyle name="Currency 7 11 15" xfId="4985"/>
    <cellStyle name="Currency 7 11 2" xfId="4986"/>
    <cellStyle name="Currency 7 11 3" xfId="4987"/>
    <cellStyle name="Currency 7 11 4" xfId="4988"/>
    <cellStyle name="Currency 7 11 5" xfId="4989"/>
    <cellStyle name="Currency 7 11 6" xfId="4990"/>
    <cellStyle name="Currency 7 11 7" xfId="4991"/>
    <cellStyle name="Currency 7 11 8" xfId="4992"/>
    <cellStyle name="Currency 7 11 9" xfId="4993"/>
    <cellStyle name="Currency 7 12" xfId="4994"/>
    <cellStyle name="Currency 7 12 10" xfId="4995"/>
    <cellStyle name="Currency 7 12 11" xfId="4996"/>
    <cellStyle name="Currency 7 12 12" xfId="4997"/>
    <cellStyle name="Currency 7 12 13" xfId="4998"/>
    <cellStyle name="Currency 7 12 14" xfId="4999"/>
    <cellStyle name="Currency 7 12 15" xfId="5000"/>
    <cellStyle name="Currency 7 12 2" xfId="5001"/>
    <cellStyle name="Currency 7 12 3" xfId="5002"/>
    <cellStyle name="Currency 7 12 4" xfId="5003"/>
    <cellStyle name="Currency 7 12 5" xfId="5004"/>
    <cellStyle name="Currency 7 12 6" xfId="5005"/>
    <cellStyle name="Currency 7 12 7" xfId="5006"/>
    <cellStyle name="Currency 7 12 8" xfId="5007"/>
    <cellStyle name="Currency 7 12 9" xfId="5008"/>
    <cellStyle name="Currency 7 13" xfId="5009"/>
    <cellStyle name="Currency 7 13 10" xfId="5010"/>
    <cellStyle name="Currency 7 13 11" xfId="5011"/>
    <cellStyle name="Currency 7 13 12" xfId="5012"/>
    <cellStyle name="Currency 7 13 13" xfId="5013"/>
    <cellStyle name="Currency 7 13 14" xfId="5014"/>
    <cellStyle name="Currency 7 13 15" xfId="5015"/>
    <cellStyle name="Currency 7 13 2" xfId="5016"/>
    <cellStyle name="Currency 7 13 3" xfId="5017"/>
    <cellStyle name="Currency 7 13 4" xfId="5018"/>
    <cellStyle name="Currency 7 13 5" xfId="5019"/>
    <cellStyle name="Currency 7 13 6" xfId="5020"/>
    <cellStyle name="Currency 7 13 7" xfId="5021"/>
    <cellStyle name="Currency 7 13 8" xfId="5022"/>
    <cellStyle name="Currency 7 13 9" xfId="5023"/>
    <cellStyle name="Currency 7 14" xfId="5024"/>
    <cellStyle name="Currency 7 14 10" xfId="5025"/>
    <cellStyle name="Currency 7 14 11" xfId="5026"/>
    <cellStyle name="Currency 7 14 12" xfId="5027"/>
    <cellStyle name="Currency 7 14 13" xfId="5028"/>
    <cellStyle name="Currency 7 14 14" xfId="5029"/>
    <cellStyle name="Currency 7 14 15" xfId="5030"/>
    <cellStyle name="Currency 7 14 2" xfId="5031"/>
    <cellStyle name="Currency 7 14 3" xfId="5032"/>
    <cellStyle name="Currency 7 14 4" xfId="5033"/>
    <cellStyle name="Currency 7 14 5" xfId="5034"/>
    <cellStyle name="Currency 7 14 6" xfId="5035"/>
    <cellStyle name="Currency 7 14 7" xfId="5036"/>
    <cellStyle name="Currency 7 14 8" xfId="5037"/>
    <cellStyle name="Currency 7 14 9" xfId="5038"/>
    <cellStyle name="Currency 7 15" xfId="5039"/>
    <cellStyle name="Currency 7 15 10" xfId="5040"/>
    <cellStyle name="Currency 7 15 11" xfId="5041"/>
    <cellStyle name="Currency 7 15 12" xfId="5042"/>
    <cellStyle name="Currency 7 15 13" xfId="5043"/>
    <cellStyle name="Currency 7 15 14" xfId="5044"/>
    <cellStyle name="Currency 7 15 15" xfId="5045"/>
    <cellStyle name="Currency 7 15 2" xfId="5046"/>
    <cellStyle name="Currency 7 15 3" xfId="5047"/>
    <cellStyle name="Currency 7 15 4" xfId="5048"/>
    <cellStyle name="Currency 7 15 5" xfId="5049"/>
    <cellStyle name="Currency 7 15 6" xfId="5050"/>
    <cellStyle name="Currency 7 15 7" xfId="5051"/>
    <cellStyle name="Currency 7 15 8" xfId="5052"/>
    <cellStyle name="Currency 7 15 9" xfId="5053"/>
    <cellStyle name="Currency 7 16" xfId="5054"/>
    <cellStyle name="Currency 7 16 10" xfId="5055"/>
    <cellStyle name="Currency 7 16 11" xfId="5056"/>
    <cellStyle name="Currency 7 16 12" xfId="5057"/>
    <cellStyle name="Currency 7 16 13" xfId="5058"/>
    <cellStyle name="Currency 7 16 14" xfId="5059"/>
    <cellStyle name="Currency 7 16 15" xfId="5060"/>
    <cellStyle name="Currency 7 16 2" xfId="5061"/>
    <cellStyle name="Currency 7 16 3" xfId="5062"/>
    <cellStyle name="Currency 7 16 4" xfId="5063"/>
    <cellStyle name="Currency 7 16 5" xfId="5064"/>
    <cellStyle name="Currency 7 16 6" xfId="5065"/>
    <cellStyle name="Currency 7 16 7" xfId="5066"/>
    <cellStyle name="Currency 7 16 8" xfId="5067"/>
    <cellStyle name="Currency 7 16 9" xfId="5068"/>
    <cellStyle name="Currency 7 17" xfId="5069"/>
    <cellStyle name="Currency 7 17 10" xfId="5070"/>
    <cellStyle name="Currency 7 17 11" xfId="5071"/>
    <cellStyle name="Currency 7 17 12" xfId="5072"/>
    <cellStyle name="Currency 7 17 13" xfId="5073"/>
    <cellStyle name="Currency 7 17 14" xfId="5074"/>
    <cellStyle name="Currency 7 17 15" xfId="5075"/>
    <cellStyle name="Currency 7 17 2" xfId="5076"/>
    <cellStyle name="Currency 7 17 3" xfId="5077"/>
    <cellStyle name="Currency 7 17 4" xfId="5078"/>
    <cellStyle name="Currency 7 17 5" xfId="5079"/>
    <cellStyle name="Currency 7 17 6" xfId="5080"/>
    <cellStyle name="Currency 7 17 7" xfId="5081"/>
    <cellStyle name="Currency 7 17 8" xfId="5082"/>
    <cellStyle name="Currency 7 17 9" xfId="5083"/>
    <cellStyle name="Currency 7 18" xfId="5084"/>
    <cellStyle name="Currency 7 18 10" xfId="5085"/>
    <cellStyle name="Currency 7 18 11" xfId="5086"/>
    <cellStyle name="Currency 7 18 12" xfId="5087"/>
    <cellStyle name="Currency 7 18 13" xfId="5088"/>
    <cellStyle name="Currency 7 18 14" xfId="5089"/>
    <cellStyle name="Currency 7 18 15" xfId="5090"/>
    <cellStyle name="Currency 7 18 2" xfId="5091"/>
    <cellStyle name="Currency 7 18 3" xfId="5092"/>
    <cellStyle name="Currency 7 18 4" xfId="5093"/>
    <cellStyle name="Currency 7 18 5" xfId="5094"/>
    <cellStyle name="Currency 7 18 6" xfId="5095"/>
    <cellStyle name="Currency 7 18 7" xfId="5096"/>
    <cellStyle name="Currency 7 18 8" xfId="5097"/>
    <cellStyle name="Currency 7 18 9" xfId="5098"/>
    <cellStyle name="Currency 7 19" xfId="5099"/>
    <cellStyle name="Currency 7 19 10" xfId="5100"/>
    <cellStyle name="Currency 7 19 11" xfId="5101"/>
    <cellStyle name="Currency 7 19 12" xfId="5102"/>
    <cellStyle name="Currency 7 19 13" xfId="5103"/>
    <cellStyle name="Currency 7 19 14" xfId="5104"/>
    <cellStyle name="Currency 7 19 15" xfId="5105"/>
    <cellStyle name="Currency 7 19 2" xfId="5106"/>
    <cellStyle name="Currency 7 19 3" xfId="5107"/>
    <cellStyle name="Currency 7 19 4" xfId="5108"/>
    <cellStyle name="Currency 7 19 5" xfId="5109"/>
    <cellStyle name="Currency 7 19 6" xfId="5110"/>
    <cellStyle name="Currency 7 19 7" xfId="5111"/>
    <cellStyle name="Currency 7 19 8" xfId="5112"/>
    <cellStyle name="Currency 7 19 9" xfId="5113"/>
    <cellStyle name="Currency 7 2" xfId="5114"/>
    <cellStyle name="Currency 7 2 10" xfId="5115"/>
    <cellStyle name="Currency 7 2 11" xfId="5116"/>
    <cellStyle name="Currency 7 2 12" xfId="5117"/>
    <cellStyle name="Currency 7 2 13" xfId="5118"/>
    <cellStyle name="Currency 7 2 14" xfId="5119"/>
    <cellStyle name="Currency 7 2 15" xfId="5120"/>
    <cellStyle name="Currency 7 2 2" xfId="5121"/>
    <cellStyle name="Currency 7 2 3" xfId="5122"/>
    <cellStyle name="Currency 7 2 4" xfId="5123"/>
    <cellStyle name="Currency 7 2 5" xfId="5124"/>
    <cellStyle name="Currency 7 2 6" xfId="5125"/>
    <cellStyle name="Currency 7 2 7" xfId="5126"/>
    <cellStyle name="Currency 7 2 8" xfId="5127"/>
    <cellStyle name="Currency 7 2 9" xfId="5128"/>
    <cellStyle name="Currency 7 20" xfId="5129"/>
    <cellStyle name="Currency 7 20 10" xfId="5130"/>
    <cellStyle name="Currency 7 20 11" xfId="5131"/>
    <cellStyle name="Currency 7 20 12" xfId="5132"/>
    <cellStyle name="Currency 7 20 13" xfId="5133"/>
    <cellStyle name="Currency 7 20 14" xfId="5134"/>
    <cellStyle name="Currency 7 20 15" xfId="5135"/>
    <cellStyle name="Currency 7 20 2" xfId="5136"/>
    <cellStyle name="Currency 7 20 3" xfId="5137"/>
    <cellStyle name="Currency 7 20 4" xfId="5138"/>
    <cellStyle name="Currency 7 20 5" xfId="5139"/>
    <cellStyle name="Currency 7 20 6" xfId="5140"/>
    <cellStyle name="Currency 7 20 7" xfId="5141"/>
    <cellStyle name="Currency 7 20 8" xfId="5142"/>
    <cellStyle name="Currency 7 20 9" xfId="5143"/>
    <cellStyle name="Currency 7 21" xfId="5144"/>
    <cellStyle name="Currency 7 21 10" xfId="5145"/>
    <cellStyle name="Currency 7 21 11" xfId="5146"/>
    <cellStyle name="Currency 7 21 12" xfId="5147"/>
    <cellStyle name="Currency 7 21 13" xfId="5148"/>
    <cellStyle name="Currency 7 21 14" xfId="5149"/>
    <cellStyle name="Currency 7 21 15" xfId="5150"/>
    <cellStyle name="Currency 7 21 2" xfId="5151"/>
    <cellStyle name="Currency 7 21 3" xfId="5152"/>
    <cellStyle name="Currency 7 21 4" xfId="5153"/>
    <cellStyle name="Currency 7 21 5" xfId="5154"/>
    <cellStyle name="Currency 7 21 6" xfId="5155"/>
    <cellStyle name="Currency 7 21 7" xfId="5156"/>
    <cellStyle name="Currency 7 21 8" xfId="5157"/>
    <cellStyle name="Currency 7 21 9" xfId="5158"/>
    <cellStyle name="Currency 7 22" xfId="5159"/>
    <cellStyle name="Currency 7 22 10" xfId="5160"/>
    <cellStyle name="Currency 7 22 11" xfId="5161"/>
    <cellStyle name="Currency 7 22 12" xfId="5162"/>
    <cellStyle name="Currency 7 22 13" xfId="5163"/>
    <cellStyle name="Currency 7 22 14" xfId="5164"/>
    <cellStyle name="Currency 7 22 15" xfId="5165"/>
    <cellStyle name="Currency 7 22 2" xfId="5166"/>
    <cellStyle name="Currency 7 22 3" xfId="5167"/>
    <cellStyle name="Currency 7 22 4" xfId="5168"/>
    <cellStyle name="Currency 7 22 5" xfId="5169"/>
    <cellStyle name="Currency 7 22 6" xfId="5170"/>
    <cellStyle name="Currency 7 22 7" xfId="5171"/>
    <cellStyle name="Currency 7 22 8" xfId="5172"/>
    <cellStyle name="Currency 7 22 9" xfId="5173"/>
    <cellStyle name="Currency 7 23" xfId="5174"/>
    <cellStyle name="Currency 7 23 10" xfId="5175"/>
    <cellStyle name="Currency 7 23 11" xfId="5176"/>
    <cellStyle name="Currency 7 23 12" xfId="5177"/>
    <cellStyle name="Currency 7 23 13" xfId="5178"/>
    <cellStyle name="Currency 7 23 14" xfId="5179"/>
    <cellStyle name="Currency 7 23 15" xfId="5180"/>
    <cellStyle name="Currency 7 23 2" xfId="5181"/>
    <cellStyle name="Currency 7 23 3" xfId="5182"/>
    <cellStyle name="Currency 7 23 4" xfId="5183"/>
    <cellStyle name="Currency 7 23 5" xfId="5184"/>
    <cellStyle name="Currency 7 23 6" xfId="5185"/>
    <cellStyle name="Currency 7 23 7" xfId="5186"/>
    <cellStyle name="Currency 7 23 8" xfId="5187"/>
    <cellStyle name="Currency 7 23 9" xfId="5188"/>
    <cellStyle name="Currency 7 24" xfId="5189"/>
    <cellStyle name="Currency 7 24 10" xfId="5190"/>
    <cellStyle name="Currency 7 24 11" xfId="5191"/>
    <cellStyle name="Currency 7 24 12" xfId="5192"/>
    <cellStyle name="Currency 7 24 13" xfId="5193"/>
    <cellStyle name="Currency 7 24 14" xfId="5194"/>
    <cellStyle name="Currency 7 24 15" xfId="5195"/>
    <cellStyle name="Currency 7 24 2" xfId="5196"/>
    <cellStyle name="Currency 7 24 3" xfId="5197"/>
    <cellStyle name="Currency 7 24 4" xfId="5198"/>
    <cellStyle name="Currency 7 24 5" xfId="5199"/>
    <cellStyle name="Currency 7 24 6" xfId="5200"/>
    <cellStyle name="Currency 7 24 7" xfId="5201"/>
    <cellStyle name="Currency 7 24 8" xfId="5202"/>
    <cellStyle name="Currency 7 24 9" xfId="5203"/>
    <cellStyle name="Currency 7 25" xfId="5204"/>
    <cellStyle name="Currency 7 25 10" xfId="5205"/>
    <cellStyle name="Currency 7 25 11" xfId="5206"/>
    <cellStyle name="Currency 7 25 12" xfId="5207"/>
    <cellStyle name="Currency 7 25 13" xfId="5208"/>
    <cellStyle name="Currency 7 25 14" xfId="5209"/>
    <cellStyle name="Currency 7 25 15" xfId="5210"/>
    <cellStyle name="Currency 7 25 2" xfId="5211"/>
    <cellStyle name="Currency 7 25 3" xfId="5212"/>
    <cellStyle name="Currency 7 25 4" xfId="5213"/>
    <cellStyle name="Currency 7 25 5" xfId="5214"/>
    <cellStyle name="Currency 7 25 6" xfId="5215"/>
    <cellStyle name="Currency 7 25 7" xfId="5216"/>
    <cellStyle name="Currency 7 25 8" xfId="5217"/>
    <cellStyle name="Currency 7 25 9" xfId="5218"/>
    <cellStyle name="Currency 7 26" xfId="5219"/>
    <cellStyle name="Currency 7 26 10" xfId="5220"/>
    <cellStyle name="Currency 7 26 11" xfId="5221"/>
    <cellStyle name="Currency 7 26 12" xfId="5222"/>
    <cellStyle name="Currency 7 26 13" xfId="5223"/>
    <cellStyle name="Currency 7 26 14" xfId="5224"/>
    <cellStyle name="Currency 7 26 15" xfId="5225"/>
    <cellStyle name="Currency 7 26 2" xfId="5226"/>
    <cellStyle name="Currency 7 26 3" xfId="5227"/>
    <cellStyle name="Currency 7 26 4" xfId="5228"/>
    <cellStyle name="Currency 7 26 5" xfId="5229"/>
    <cellStyle name="Currency 7 26 6" xfId="5230"/>
    <cellStyle name="Currency 7 26 7" xfId="5231"/>
    <cellStyle name="Currency 7 26 8" xfId="5232"/>
    <cellStyle name="Currency 7 26 9" xfId="5233"/>
    <cellStyle name="Currency 7 27" xfId="5234"/>
    <cellStyle name="Currency 7 27 10" xfId="5235"/>
    <cellStyle name="Currency 7 27 11" xfId="5236"/>
    <cellStyle name="Currency 7 27 12" xfId="5237"/>
    <cellStyle name="Currency 7 27 13" xfId="5238"/>
    <cellStyle name="Currency 7 27 14" xfId="5239"/>
    <cellStyle name="Currency 7 27 15" xfId="5240"/>
    <cellStyle name="Currency 7 27 2" xfId="5241"/>
    <cellStyle name="Currency 7 27 3" xfId="5242"/>
    <cellStyle name="Currency 7 27 4" xfId="5243"/>
    <cellStyle name="Currency 7 27 5" xfId="5244"/>
    <cellStyle name="Currency 7 27 6" xfId="5245"/>
    <cellStyle name="Currency 7 27 7" xfId="5246"/>
    <cellStyle name="Currency 7 27 8" xfId="5247"/>
    <cellStyle name="Currency 7 27 9" xfId="5248"/>
    <cellStyle name="Currency 7 28" xfId="5249"/>
    <cellStyle name="Currency 7 28 10" xfId="5250"/>
    <cellStyle name="Currency 7 28 11" xfId="5251"/>
    <cellStyle name="Currency 7 28 12" xfId="5252"/>
    <cellStyle name="Currency 7 28 13" xfId="5253"/>
    <cellStyle name="Currency 7 28 14" xfId="5254"/>
    <cellStyle name="Currency 7 28 15" xfId="5255"/>
    <cellStyle name="Currency 7 28 2" xfId="5256"/>
    <cellStyle name="Currency 7 28 3" xfId="5257"/>
    <cellStyle name="Currency 7 28 4" xfId="5258"/>
    <cellStyle name="Currency 7 28 5" xfId="5259"/>
    <cellStyle name="Currency 7 28 6" xfId="5260"/>
    <cellStyle name="Currency 7 28 7" xfId="5261"/>
    <cellStyle name="Currency 7 28 8" xfId="5262"/>
    <cellStyle name="Currency 7 28 9" xfId="5263"/>
    <cellStyle name="Currency 7 29" xfId="5264"/>
    <cellStyle name="Currency 7 29 10" xfId="5265"/>
    <cellStyle name="Currency 7 29 11" xfId="5266"/>
    <cellStyle name="Currency 7 29 12" xfId="5267"/>
    <cellStyle name="Currency 7 29 13" xfId="5268"/>
    <cellStyle name="Currency 7 29 14" xfId="5269"/>
    <cellStyle name="Currency 7 29 15" xfId="5270"/>
    <cellStyle name="Currency 7 29 2" xfId="5271"/>
    <cellStyle name="Currency 7 29 3" xfId="5272"/>
    <cellStyle name="Currency 7 29 4" xfId="5273"/>
    <cellStyle name="Currency 7 29 5" xfId="5274"/>
    <cellStyle name="Currency 7 29 6" xfId="5275"/>
    <cellStyle name="Currency 7 29 7" xfId="5276"/>
    <cellStyle name="Currency 7 29 8" xfId="5277"/>
    <cellStyle name="Currency 7 29 9" xfId="5278"/>
    <cellStyle name="Currency 7 3" xfId="5279"/>
    <cellStyle name="Currency 7 3 10" xfId="5280"/>
    <cellStyle name="Currency 7 3 11" xfId="5281"/>
    <cellStyle name="Currency 7 3 12" xfId="5282"/>
    <cellStyle name="Currency 7 3 13" xfId="5283"/>
    <cellStyle name="Currency 7 3 14" xfId="5284"/>
    <cellStyle name="Currency 7 3 15" xfId="5285"/>
    <cellStyle name="Currency 7 3 2" xfId="5286"/>
    <cellStyle name="Currency 7 3 3" xfId="5287"/>
    <cellStyle name="Currency 7 3 4" xfId="5288"/>
    <cellStyle name="Currency 7 3 5" xfId="5289"/>
    <cellStyle name="Currency 7 3 6" xfId="5290"/>
    <cellStyle name="Currency 7 3 7" xfId="5291"/>
    <cellStyle name="Currency 7 3 8" xfId="5292"/>
    <cellStyle name="Currency 7 3 9" xfId="5293"/>
    <cellStyle name="Currency 7 30" xfId="5294"/>
    <cellStyle name="Currency 7 30 10" xfId="5295"/>
    <cellStyle name="Currency 7 30 11" xfId="5296"/>
    <cellStyle name="Currency 7 30 12" xfId="5297"/>
    <cellStyle name="Currency 7 30 13" xfId="5298"/>
    <cellStyle name="Currency 7 30 14" xfId="5299"/>
    <cellStyle name="Currency 7 30 15" xfId="5300"/>
    <cellStyle name="Currency 7 30 2" xfId="5301"/>
    <cellStyle name="Currency 7 30 3" xfId="5302"/>
    <cellStyle name="Currency 7 30 4" xfId="5303"/>
    <cellStyle name="Currency 7 30 5" xfId="5304"/>
    <cellStyle name="Currency 7 30 6" xfId="5305"/>
    <cellStyle name="Currency 7 30 7" xfId="5306"/>
    <cellStyle name="Currency 7 30 8" xfId="5307"/>
    <cellStyle name="Currency 7 30 9" xfId="5308"/>
    <cellStyle name="Currency 7 31" xfId="5309"/>
    <cellStyle name="Currency 7 31 10" xfId="5310"/>
    <cellStyle name="Currency 7 31 11" xfId="5311"/>
    <cellStyle name="Currency 7 31 12" xfId="5312"/>
    <cellStyle name="Currency 7 31 13" xfId="5313"/>
    <cellStyle name="Currency 7 31 14" xfId="5314"/>
    <cellStyle name="Currency 7 31 15" xfId="5315"/>
    <cellStyle name="Currency 7 31 2" xfId="5316"/>
    <cellStyle name="Currency 7 31 3" xfId="5317"/>
    <cellStyle name="Currency 7 31 4" xfId="5318"/>
    <cellStyle name="Currency 7 31 5" xfId="5319"/>
    <cellStyle name="Currency 7 31 6" xfId="5320"/>
    <cellStyle name="Currency 7 31 7" xfId="5321"/>
    <cellStyle name="Currency 7 31 8" xfId="5322"/>
    <cellStyle name="Currency 7 31 9" xfId="5323"/>
    <cellStyle name="Currency 7 32" xfId="5324"/>
    <cellStyle name="Currency 7 32 10" xfId="5325"/>
    <cellStyle name="Currency 7 32 11" xfId="5326"/>
    <cellStyle name="Currency 7 32 12" xfId="5327"/>
    <cellStyle name="Currency 7 32 13" xfId="5328"/>
    <cellStyle name="Currency 7 32 14" xfId="5329"/>
    <cellStyle name="Currency 7 32 15" xfId="5330"/>
    <cellStyle name="Currency 7 32 2" xfId="5331"/>
    <cellStyle name="Currency 7 32 3" xfId="5332"/>
    <cellStyle name="Currency 7 32 4" xfId="5333"/>
    <cellStyle name="Currency 7 32 5" xfId="5334"/>
    <cellStyle name="Currency 7 32 6" xfId="5335"/>
    <cellStyle name="Currency 7 32 7" xfId="5336"/>
    <cellStyle name="Currency 7 32 8" xfId="5337"/>
    <cellStyle name="Currency 7 32 9" xfId="5338"/>
    <cellStyle name="Currency 7 33" xfId="5339"/>
    <cellStyle name="Currency 7 33 10" xfId="5340"/>
    <cellStyle name="Currency 7 33 11" xfId="5341"/>
    <cellStyle name="Currency 7 33 12" xfId="5342"/>
    <cellStyle name="Currency 7 33 13" xfId="5343"/>
    <cellStyle name="Currency 7 33 14" xfId="5344"/>
    <cellStyle name="Currency 7 33 15" xfId="5345"/>
    <cellStyle name="Currency 7 33 2" xfId="5346"/>
    <cellStyle name="Currency 7 33 3" xfId="5347"/>
    <cellStyle name="Currency 7 33 4" xfId="5348"/>
    <cellStyle name="Currency 7 33 5" xfId="5349"/>
    <cellStyle name="Currency 7 33 6" xfId="5350"/>
    <cellStyle name="Currency 7 33 7" xfId="5351"/>
    <cellStyle name="Currency 7 33 8" xfId="5352"/>
    <cellStyle name="Currency 7 33 9" xfId="5353"/>
    <cellStyle name="Currency 7 34" xfId="5354"/>
    <cellStyle name="Currency 7 34 10" xfId="5355"/>
    <cellStyle name="Currency 7 34 11" xfId="5356"/>
    <cellStyle name="Currency 7 34 12" xfId="5357"/>
    <cellStyle name="Currency 7 34 13" xfId="5358"/>
    <cellStyle name="Currency 7 34 14" xfId="5359"/>
    <cellStyle name="Currency 7 34 15" xfId="5360"/>
    <cellStyle name="Currency 7 34 2" xfId="5361"/>
    <cellStyle name="Currency 7 34 3" xfId="5362"/>
    <cellStyle name="Currency 7 34 4" xfId="5363"/>
    <cellStyle name="Currency 7 34 5" xfId="5364"/>
    <cellStyle name="Currency 7 34 6" xfId="5365"/>
    <cellStyle name="Currency 7 34 7" xfId="5366"/>
    <cellStyle name="Currency 7 34 8" xfId="5367"/>
    <cellStyle name="Currency 7 34 9" xfId="5368"/>
    <cellStyle name="Currency 7 35" xfId="5369"/>
    <cellStyle name="Currency 7 35 10" xfId="5370"/>
    <cellStyle name="Currency 7 35 11" xfId="5371"/>
    <cellStyle name="Currency 7 35 12" xfId="5372"/>
    <cellStyle name="Currency 7 35 13" xfId="5373"/>
    <cellStyle name="Currency 7 35 14" xfId="5374"/>
    <cellStyle name="Currency 7 35 15" xfId="5375"/>
    <cellStyle name="Currency 7 35 2" xfId="5376"/>
    <cellStyle name="Currency 7 35 3" xfId="5377"/>
    <cellStyle name="Currency 7 35 4" xfId="5378"/>
    <cellStyle name="Currency 7 35 5" xfId="5379"/>
    <cellStyle name="Currency 7 35 6" xfId="5380"/>
    <cellStyle name="Currency 7 35 7" xfId="5381"/>
    <cellStyle name="Currency 7 35 8" xfId="5382"/>
    <cellStyle name="Currency 7 35 9" xfId="5383"/>
    <cellStyle name="Currency 7 36" xfId="5384"/>
    <cellStyle name="Currency 7 36 10" xfId="5385"/>
    <cellStyle name="Currency 7 36 11" xfId="5386"/>
    <cellStyle name="Currency 7 36 12" xfId="5387"/>
    <cellStyle name="Currency 7 36 13" xfId="5388"/>
    <cellStyle name="Currency 7 36 14" xfId="5389"/>
    <cellStyle name="Currency 7 36 15" xfId="5390"/>
    <cellStyle name="Currency 7 36 2" xfId="5391"/>
    <cellStyle name="Currency 7 36 3" xfId="5392"/>
    <cellStyle name="Currency 7 36 4" xfId="5393"/>
    <cellStyle name="Currency 7 36 5" xfId="5394"/>
    <cellStyle name="Currency 7 36 6" xfId="5395"/>
    <cellStyle name="Currency 7 36 7" xfId="5396"/>
    <cellStyle name="Currency 7 36 8" xfId="5397"/>
    <cellStyle name="Currency 7 36 9" xfId="5398"/>
    <cellStyle name="Currency 7 37" xfId="5399"/>
    <cellStyle name="Currency 7 37 10" xfId="5400"/>
    <cellStyle name="Currency 7 37 11" xfId="5401"/>
    <cellStyle name="Currency 7 37 12" xfId="5402"/>
    <cellStyle name="Currency 7 37 13" xfId="5403"/>
    <cellStyle name="Currency 7 37 14" xfId="5404"/>
    <cellStyle name="Currency 7 37 15" xfId="5405"/>
    <cellStyle name="Currency 7 37 2" xfId="5406"/>
    <cellStyle name="Currency 7 37 3" xfId="5407"/>
    <cellStyle name="Currency 7 37 4" xfId="5408"/>
    <cellStyle name="Currency 7 37 5" xfId="5409"/>
    <cellStyle name="Currency 7 37 6" xfId="5410"/>
    <cellStyle name="Currency 7 37 7" xfId="5411"/>
    <cellStyle name="Currency 7 37 8" xfId="5412"/>
    <cellStyle name="Currency 7 37 9" xfId="5413"/>
    <cellStyle name="Currency 7 38" xfId="5414"/>
    <cellStyle name="Currency 7 38 10" xfId="5415"/>
    <cellStyle name="Currency 7 38 11" xfId="5416"/>
    <cellStyle name="Currency 7 38 12" xfId="5417"/>
    <cellStyle name="Currency 7 38 13" xfId="5418"/>
    <cellStyle name="Currency 7 38 14" xfId="5419"/>
    <cellStyle name="Currency 7 38 15" xfId="5420"/>
    <cellStyle name="Currency 7 38 2" xfId="5421"/>
    <cellStyle name="Currency 7 38 3" xfId="5422"/>
    <cellStyle name="Currency 7 38 4" xfId="5423"/>
    <cellStyle name="Currency 7 38 5" xfId="5424"/>
    <cellStyle name="Currency 7 38 6" xfId="5425"/>
    <cellStyle name="Currency 7 38 7" xfId="5426"/>
    <cellStyle name="Currency 7 38 8" xfId="5427"/>
    <cellStyle name="Currency 7 38 9" xfId="5428"/>
    <cellStyle name="Currency 7 39" xfId="5429"/>
    <cellStyle name="Currency 7 39 10" xfId="5430"/>
    <cellStyle name="Currency 7 39 11" xfId="5431"/>
    <cellStyle name="Currency 7 39 12" xfId="5432"/>
    <cellStyle name="Currency 7 39 13" xfId="5433"/>
    <cellStyle name="Currency 7 39 14" xfId="5434"/>
    <cellStyle name="Currency 7 39 15" xfId="5435"/>
    <cellStyle name="Currency 7 39 2" xfId="5436"/>
    <cellStyle name="Currency 7 39 3" xfId="5437"/>
    <cellStyle name="Currency 7 39 4" xfId="5438"/>
    <cellStyle name="Currency 7 39 5" xfId="5439"/>
    <cellStyle name="Currency 7 39 6" xfId="5440"/>
    <cellStyle name="Currency 7 39 7" xfId="5441"/>
    <cellStyle name="Currency 7 39 8" xfId="5442"/>
    <cellStyle name="Currency 7 39 9" xfId="5443"/>
    <cellStyle name="Currency 7 4" xfId="5444"/>
    <cellStyle name="Currency 7 4 10" xfId="5445"/>
    <cellStyle name="Currency 7 4 11" xfId="5446"/>
    <cellStyle name="Currency 7 4 12" xfId="5447"/>
    <cellStyle name="Currency 7 4 13" xfId="5448"/>
    <cellStyle name="Currency 7 4 14" xfId="5449"/>
    <cellStyle name="Currency 7 4 15" xfId="5450"/>
    <cellStyle name="Currency 7 4 2" xfId="5451"/>
    <cellStyle name="Currency 7 4 3" xfId="5452"/>
    <cellStyle name="Currency 7 4 4" xfId="5453"/>
    <cellStyle name="Currency 7 4 5" xfId="5454"/>
    <cellStyle name="Currency 7 4 6" xfId="5455"/>
    <cellStyle name="Currency 7 4 7" xfId="5456"/>
    <cellStyle name="Currency 7 4 8" xfId="5457"/>
    <cellStyle name="Currency 7 4 9" xfId="5458"/>
    <cellStyle name="Currency 7 40" xfId="5459"/>
    <cellStyle name="Currency 7 40 10" xfId="5460"/>
    <cellStyle name="Currency 7 40 11" xfId="5461"/>
    <cellStyle name="Currency 7 40 12" xfId="5462"/>
    <cellStyle name="Currency 7 40 13" xfId="5463"/>
    <cellStyle name="Currency 7 40 14" xfId="5464"/>
    <cellStyle name="Currency 7 40 15" xfId="5465"/>
    <cellStyle name="Currency 7 40 2" xfId="5466"/>
    <cellStyle name="Currency 7 40 3" xfId="5467"/>
    <cellStyle name="Currency 7 40 4" xfId="5468"/>
    <cellStyle name="Currency 7 40 5" xfId="5469"/>
    <cellStyle name="Currency 7 40 6" xfId="5470"/>
    <cellStyle name="Currency 7 40 7" xfId="5471"/>
    <cellStyle name="Currency 7 40 8" xfId="5472"/>
    <cellStyle name="Currency 7 40 9" xfId="5473"/>
    <cellStyle name="Currency 7 41" xfId="5474"/>
    <cellStyle name="Currency 7 41 10" xfId="5475"/>
    <cellStyle name="Currency 7 41 11" xfId="5476"/>
    <cellStyle name="Currency 7 41 12" xfId="5477"/>
    <cellStyle name="Currency 7 41 13" xfId="5478"/>
    <cellStyle name="Currency 7 41 14" xfId="5479"/>
    <cellStyle name="Currency 7 41 15" xfId="5480"/>
    <cellStyle name="Currency 7 41 2" xfId="5481"/>
    <cellStyle name="Currency 7 41 3" xfId="5482"/>
    <cellStyle name="Currency 7 41 4" xfId="5483"/>
    <cellStyle name="Currency 7 41 5" xfId="5484"/>
    <cellStyle name="Currency 7 41 6" xfId="5485"/>
    <cellStyle name="Currency 7 41 7" xfId="5486"/>
    <cellStyle name="Currency 7 41 8" xfId="5487"/>
    <cellStyle name="Currency 7 41 9" xfId="5488"/>
    <cellStyle name="Currency 7 42" xfId="5489"/>
    <cellStyle name="Currency 7 42 10" xfId="5490"/>
    <cellStyle name="Currency 7 42 11" xfId="5491"/>
    <cellStyle name="Currency 7 42 12" xfId="5492"/>
    <cellStyle name="Currency 7 42 13" xfId="5493"/>
    <cellStyle name="Currency 7 42 14" xfId="5494"/>
    <cellStyle name="Currency 7 42 15" xfId="5495"/>
    <cellStyle name="Currency 7 42 2" xfId="5496"/>
    <cellStyle name="Currency 7 42 3" xfId="5497"/>
    <cellStyle name="Currency 7 42 4" xfId="5498"/>
    <cellStyle name="Currency 7 42 5" xfId="5499"/>
    <cellStyle name="Currency 7 42 6" xfId="5500"/>
    <cellStyle name="Currency 7 42 7" xfId="5501"/>
    <cellStyle name="Currency 7 42 8" xfId="5502"/>
    <cellStyle name="Currency 7 42 9" xfId="5503"/>
    <cellStyle name="Currency 7 43" xfId="5504"/>
    <cellStyle name="Currency 7 43 10" xfId="5505"/>
    <cellStyle name="Currency 7 43 11" xfId="5506"/>
    <cellStyle name="Currency 7 43 12" xfId="5507"/>
    <cellStyle name="Currency 7 43 13" xfId="5508"/>
    <cellStyle name="Currency 7 43 14" xfId="5509"/>
    <cellStyle name="Currency 7 43 15" xfId="5510"/>
    <cellStyle name="Currency 7 43 2" xfId="5511"/>
    <cellStyle name="Currency 7 43 3" xfId="5512"/>
    <cellStyle name="Currency 7 43 4" xfId="5513"/>
    <cellStyle name="Currency 7 43 5" xfId="5514"/>
    <cellStyle name="Currency 7 43 6" xfId="5515"/>
    <cellStyle name="Currency 7 43 7" xfId="5516"/>
    <cellStyle name="Currency 7 43 8" xfId="5517"/>
    <cellStyle name="Currency 7 43 9" xfId="5518"/>
    <cellStyle name="Currency 7 44" xfId="5519"/>
    <cellStyle name="Currency 7 44 10" xfId="5520"/>
    <cellStyle name="Currency 7 44 11" xfId="5521"/>
    <cellStyle name="Currency 7 44 12" xfId="5522"/>
    <cellStyle name="Currency 7 44 13" xfId="5523"/>
    <cellStyle name="Currency 7 44 14" xfId="5524"/>
    <cellStyle name="Currency 7 44 15" xfId="5525"/>
    <cellStyle name="Currency 7 44 2" xfId="5526"/>
    <cellStyle name="Currency 7 44 3" xfId="5527"/>
    <cellStyle name="Currency 7 44 4" xfId="5528"/>
    <cellStyle name="Currency 7 44 5" xfId="5529"/>
    <cellStyle name="Currency 7 44 6" xfId="5530"/>
    <cellStyle name="Currency 7 44 7" xfId="5531"/>
    <cellStyle name="Currency 7 44 8" xfId="5532"/>
    <cellStyle name="Currency 7 44 9" xfId="5533"/>
    <cellStyle name="Currency 7 45" xfId="5534"/>
    <cellStyle name="Currency 7 45 10" xfId="5535"/>
    <cellStyle name="Currency 7 45 11" xfId="5536"/>
    <cellStyle name="Currency 7 45 12" xfId="5537"/>
    <cellStyle name="Currency 7 45 13" xfId="5538"/>
    <cellStyle name="Currency 7 45 14" xfId="5539"/>
    <cellStyle name="Currency 7 45 15" xfId="5540"/>
    <cellStyle name="Currency 7 45 2" xfId="5541"/>
    <cellStyle name="Currency 7 45 3" xfId="5542"/>
    <cellStyle name="Currency 7 45 4" xfId="5543"/>
    <cellStyle name="Currency 7 45 5" xfId="5544"/>
    <cellStyle name="Currency 7 45 6" xfId="5545"/>
    <cellStyle name="Currency 7 45 7" xfId="5546"/>
    <cellStyle name="Currency 7 45 8" xfId="5547"/>
    <cellStyle name="Currency 7 45 9" xfId="5548"/>
    <cellStyle name="Currency 7 46" xfId="5549"/>
    <cellStyle name="Currency 7 46 10" xfId="5550"/>
    <cellStyle name="Currency 7 46 11" xfId="5551"/>
    <cellStyle name="Currency 7 46 12" xfId="5552"/>
    <cellStyle name="Currency 7 46 13" xfId="5553"/>
    <cellStyle name="Currency 7 46 14" xfId="5554"/>
    <cellStyle name="Currency 7 46 15" xfId="5555"/>
    <cellStyle name="Currency 7 46 2" xfId="5556"/>
    <cellStyle name="Currency 7 46 3" xfId="5557"/>
    <cellStyle name="Currency 7 46 4" xfId="5558"/>
    <cellStyle name="Currency 7 46 5" xfId="5559"/>
    <cellStyle name="Currency 7 46 6" xfId="5560"/>
    <cellStyle name="Currency 7 46 7" xfId="5561"/>
    <cellStyle name="Currency 7 46 8" xfId="5562"/>
    <cellStyle name="Currency 7 46 9" xfId="5563"/>
    <cellStyle name="Currency 7 47" xfId="5564"/>
    <cellStyle name="Currency 7 47 10" xfId="5565"/>
    <cellStyle name="Currency 7 47 11" xfId="5566"/>
    <cellStyle name="Currency 7 47 12" xfId="5567"/>
    <cellStyle name="Currency 7 47 13" xfId="5568"/>
    <cellStyle name="Currency 7 47 14" xfId="5569"/>
    <cellStyle name="Currency 7 47 15" xfId="5570"/>
    <cellStyle name="Currency 7 47 2" xfId="5571"/>
    <cellStyle name="Currency 7 47 3" xfId="5572"/>
    <cellStyle name="Currency 7 47 4" xfId="5573"/>
    <cellStyle name="Currency 7 47 5" xfId="5574"/>
    <cellStyle name="Currency 7 47 6" xfId="5575"/>
    <cellStyle name="Currency 7 47 7" xfId="5576"/>
    <cellStyle name="Currency 7 47 8" xfId="5577"/>
    <cellStyle name="Currency 7 47 9" xfId="5578"/>
    <cellStyle name="Currency 7 48" xfId="5579"/>
    <cellStyle name="Currency 7 48 10" xfId="5580"/>
    <cellStyle name="Currency 7 48 11" xfId="5581"/>
    <cellStyle name="Currency 7 48 12" xfId="5582"/>
    <cellStyle name="Currency 7 48 13" xfId="5583"/>
    <cellStyle name="Currency 7 48 14" xfId="5584"/>
    <cellStyle name="Currency 7 48 15" xfId="5585"/>
    <cellStyle name="Currency 7 48 2" xfId="5586"/>
    <cellStyle name="Currency 7 48 3" xfId="5587"/>
    <cellStyle name="Currency 7 48 4" xfId="5588"/>
    <cellStyle name="Currency 7 48 5" xfId="5589"/>
    <cellStyle name="Currency 7 48 6" xfId="5590"/>
    <cellStyle name="Currency 7 48 7" xfId="5591"/>
    <cellStyle name="Currency 7 48 8" xfId="5592"/>
    <cellStyle name="Currency 7 48 9" xfId="5593"/>
    <cellStyle name="Currency 7 49" xfId="5594"/>
    <cellStyle name="Currency 7 49 10" xfId="5595"/>
    <cellStyle name="Currency 7 49 11" xfId="5596"/>
    <cellStyle name="Currency 7 49 12" xfId="5597"/>
    <cellStyle name="Currency 7 49 13" xfId="5598"/>
    <cellStyle name="Currency 7 49 14" xfId="5599"/>
    <cellStyle name="Currency 7 49 15" xfId="5600"/>
    <cellStyle name="Currency 7 49 2" xfId="5601"/>
    <cellStyle name="Currency 7 49 3" xfId="5602"/>
    <cellStyle name="Currency 7 49 4" xfId="5603"/>
    <cellStyle name="Currency 7 49 5" xfId="5604"/>
    <cellStyle name="Currency 7 49 6" xfId="5605"/>
    <cellStyle name="Currency 7 49 7" xfId="5606"/>
    <cellStyle name="Currency 7 49 8" xfId="5607"/>
    <cellStyle name="Currency 7 49 9" xfId="5608"/>
    <cellStyle name="Currency 7 5" xfId="5609"/>
    <cellStyle name="Currency 7 5 10" xfId="5610"/>
    <cellStyle name="Currency 7 5 11" xfId="5611"/>
    <cellStyle name="Currency 7 5 12" xfId="5612"/>
    <cellStyle name="Currency 7 5 13" xfId="5613"/>
    <cellStyle name="Currency 7 5 14" xfId="5614"/>
    <cellStyle name="Currency 7 5 15" xfId="5615"/>
    <cellStyle name="Currency 7 5 2" xfId="5616"/>
    <cellStyle name="Currency 7 5 3" xfId="5617"/>
    <cellStyle name="Currency 7 5 4" xfId="5618"/>
    <cellStyle name="Currency 7 5 5" xfId="5619"/>
    <cellStyle name="Currency 7 5 6" xfId="5620"/>
    <cellStyle name="Currency 7 5 7" xfId="5621"/>
    <cellStyle name="Currency 7 5 8" xfId="5622"/>
    <cellStyle name="Currency 7 5 9" xfId="5623"/>
    <cellStyle name="Currency 7 50" xfId="5624"/>
    <cellStyle name="Currency 7 50 10" xfId="5625"/>
    <cellStyle name="Currency 7 50 11" xfId="5626"/>
    <cellStyle name="Currency 7 50 12" xfId="5627"/>
    <cellStyle name="Currency 7 50 13" xfId="5628"/>
    <cellStyle name="Currency 7 50 14" xfId="5629"/>
    <cellStyle name="Currency 7 50 15" xfId="5630"/>
    <cellStyle name="Currency 7 50 2" xfId="5631"/>
    <cellStyle name="Currency 7 50 3" xfId="5632"/>
    <cellStyle name="Currency 7 50 4" xfId="5633"/>
    <cellStyle name="Currency 7 50 5" xfId="5634"/>
    <cellStyle name="Currency 7 50 6" xfId="5635"/>
    <cellStyle name="Currency 7 50 7" xfId="5636"/>
    <cellStyle name="Currency 7 50 8" xfId="5637"/>
    <cellStyle name="Currency 7 50 9" xfId="5638"/>
    <cellStyle name="Currency 7 51" xfId="5639"/>
    <cellStyle name="Currency 7 51 10" xfId="5640"/>
    <cellStyle name="Currency 7 51 11" xfId="5641"/>
    <cellStyle name="Currency 7 51 12" xfId="5642"/>
    <cellStyle name="Currency 7 51 13" xfId="5643"/>
    <cellStyle name="Currency 7 51 14" xfId="5644"/>
    <cellStyle name="Currency 7 51 15" xfId="5645"/>
    <cellStyle name="Currency 7 51 2" xfId="5646"/>
    <cellStyle name="Currency 7 51 3" xfId="5647"/>
    <cellStyle name="Currency 7 51 4" xfId="5648"/>
    <cellStyle name="Currency 7 51 5" xfId="5649"/>
    <cellStyle name="Currency 7 51 6" xfId="5650"/>
    <cellStyle name="Currency 7 51 7" xfId="5651"/>
    <cellStyle name="Currency 7 51 8" xfId="5652"/>
    <cellStyle name="Currency 7 51 9" xfId="5653"/>
    <cellStyle name="Currency 7 52" xfId="5654"/>
    <cellStyle name="Currency 7 52 10" xfId="5655"/>
    <cellStyle name="Currency 7 52 11" xfId="5656"/>
    <cellStyle name="Currency 7 52 12" xfId="5657"/>
    <cellStyle name="Currency 7 52 13" xfId="5658"/>
    <cellStyle name="Currency 7 52 14" xfId="5659"/>
    <cellStyle name="Currency 7 52 15" xfId="5660"/>
    <cellStyle name="Currency 7 52 2" xfId="5661"/>
    <cellStyle name="Currency 7 52 3" xfId="5662"/>
    <cellStyle name="Currency 7 52 4" xfId="5663"/>
    <cellStyle name="Currency 7 52 5" xfId="5664"/>
    <cellStyle name="Currency 7 52 6" xfId="5665"/>
    <cellStyle name="Currency 7 52 7" xfId="5666"/>
    <cellStyle name="Currency 7 52 8" xfId="5667"/>
    <cellStyle name="Currency 7 52 9" xfId="5668"/>
    <cellStyle name="Currency 7 53" xfId="5669"/>
    <cellStyle name="Currency 7 53 10" xfId="5670"/>
    <cellStyle name="Currency 7 53 11" xfId="5671"/>
    <cellStyle name="Currency 7 53 12" xfId="5672"/>
    <cellStyle name="Currency 7 53 13" xfId="5673"/>
    <cellStyle name="Currency 7 53 14" xfId="5674"/>
    <cellStyle name="Currency 7 53 15" xfId="5675"/>
    <cellStyle name="Currency 7 53 2" xfId="5676"/>
    <cellStyle name="Currency 7 53 3" xfId="5677"/>
    <cellStyle name="Currency 7 53 4" xfId="5678"/>
    <cellStyle name="Currency 7 53 5" xfId="5679"/>
    <cellStyle name="Currency 7 53 6" xfId="5680"/>
    <cellStyle name="Currency 7 53 7" xfId="5681"/>
    <cellStyle name="Currency 7 53 8" xfId="5682"/>
    <cellStyle name="Currency 7 53 9" xfId="5683"/>
    <cellStyle name="Currency 7 54" xfId="5684"/>
    <cellStyle name="Currency 7 54 10" xfId="5685"/>
    <cellStyle name="Currency 7 54 11" xfId="5686"/>
    <cellStyle name="Currency 7 54 12" xfId="5687"/>
    <cellStyle name="Currency 7 54 13" xfId="5688"/>
    <cellStyle name="Currency 7 54 14" xfId="5689"/>
    <cellStyle name="Currency 7 54 15" xfId="5690"/>
    <cellStyle name="Currency 7 54 2" xfId="5691"/>
    <cellStyle name="Currency 7 54 3" xfId="5692"/>
    <cellStyle name="Currency 7 54 4" xfId="5693"/>
    <cellStyle name="Currency 7 54 5" xfId="5694"/>
    <cellStyle name="Currency 7 54 6" xfId="5695"/>
    <cellStyle name="Currency 7 54 7" xfId="5696"/>
    <cellStyle name="Currency 7 54 8" xfId="5697"/>
    <cellStyle name="Currency 7 54 9" xfId="5698"/>
    <cellStyle name="Currency 7 55" xfId="5699"/>
    <cellStyle name="Currency 7 55 10" xfId="5700"/>
    <cellStyle name="Currency 7 55 11" xfId="5701"/>
    <cellStyle name="Currency 7 55 12" xfId="5702"/>
    <cellStyle name="Currency 7 55 13" xfId="5703"/>
    <cellStyle name="Currency 7 55 14" xfId="5704"/>
    <cellStyle name="Currency 7 55 15" xfId="5705"/>
    <cellStyle name="Currency 7 55 2" xfId="5706"/>
    <cellStyle name="Currency 7 55 3" xfId="5707"/>
    <cellStyle name="Currency 7 55 4" xfId="5708"/>
    <cellStyle name="Currency 7 55 5" xfId="5709"/>
    <cellStyle name="Currency 7 55 6" xfId="5710"/>
    <cellStyle name="Currency 7 55 7" xfId="5711"/>
    <cellStyle name="Currency 7 55 8" xfId="5712"/>
    <cellStyle name="Currency 7 55 9" xfId="5713"/>
    <cellStyle name="Currency 7 56" xfId="5714"/>
    <cellStyle name="Currency 7 56 10" xfId="5715"/>
    <cellStyle name="Currency 7 56 11" xfId="5716"/>
    <cellStyle name="Currency 7 56 12" xfId="5717"/>
    <cellStyle name="Currency 7 56 13" xfId="5718"/>
    <cellStyle name="Currency 7 56 14" xfId="5719"/>
    <cellStyle name="Currency 7 56 15" xfId="5720"/>
    <cellStyle name="Currency 7 56 2" xfId="5721"/>
    <cellStyle name="Currency 7 56 3" xfId="5722"/>
    <cellStyle name="Currency 7 56 4" xfId="5723"/>
    <cellStyle name="Currency 7 56 5" xfId="5724"/>
    <cellStyle name="Currency 7 56 6" xfId="5725"/>
    <cellStyle name="Currency 7 56 7" xfId="5726"/>
    <cellStyle name="Currency 7 56 8" xfId="5727"/>
    <cellStyle name="Currency 7 56 9" xfId="5728"/>
    <cellStyle name="Currency 7 57" xfId="5729"/>
    <cellStyle name="Currency 7 57 10" xfId="5730"/>
    <cellStyle name="Currency 7 57 11" xfId="5731"/>
    <cellStyle name="Currency 7 57 12" xfId="5732"/>
    <cellStyle name="Currency 7 57 13" xfId="5733"/>
    <cellStyle name="Currency 7 57 14" xfId="5734"/>
    <cellStyle name="Currency 7 57 15" xfId="5735"/>
    <cellStyle name="Currency 7 57 2" xfId="5736"/>
    <cellStyle name="Currency 7 57 3" xfId="5737"/>
    <cellStyle name="Currency 7 57 4" xfId="5738"/>
    <cellStyle name="Currency 7 57 5" xfId="5739"/>
    <cellStyle name="Currency 7 57 6" xfId="5740"/>
    <cellStyle name="Currency 7 57 7" xfId="5741"/>
    <cellStyle name="Currency 7 57 8" xfId="5742"/>
    <cellStyle name="Currency 7 57 9" xfId="5743"/>
    <cellStyle name="Currency 7 58" xfId="5744"/>
    <cellStyle name="Currency 7 58 10" xfId="5745"/>
    <cellStyle name="Currency 7 58 11" xfId="5746"/>
    <cellStyle name="Currency 7 58 12" xfId="5747"/>
    <cellStyle name="Currency 7 58 13" xfId="5748"/>
    <cellStyle name="Currency 7 58 14" xfId="5749"/>
    <cellStyle name="Currency 7 58 15" xfId="5750"/>
    <cellStyle name="Currency 7 58 2" xfId="5751"/>
    <cellStyle name="Currency 7 58 3" xfId="5752"/>
    <cellStyle name="Currency 7 58 4" xfId="5753"/>
    <cellStyle name="Currency 7 58 5" xfId="5754"/>
    <cellStyle name="Currency 7 58 6" xfId="5755"/>
    <cellStyle name="Currency 7 58 7" xfId="5756"/>
    <cellStyle name="Currency 7 58 8" xfId="5757"/>
    <cellStyle name="Currency 7 58 9" xfId="5758"/>
    <cellStyle name="Currency 7 59" xfId="5759"/>
    <cellStyle name="Currency 7 59 10" xfId="5760"/>
    <cellStyle name="Currency 7 59 11" xfId="5761"/>
    <cellStyle name="Currency 7 59 12" xfId="5762"/>
    <cellStyle name="Currency 7 59 13" xfId="5763"/>
    <cellStyle name="Currency 7 59 14" xfId="5764"/>
    <cellStyle name="Currency 7 59 15" xfId="5765"/>
    <cellStyle name="Currency 7 59 2" xfId="5766"/>
    <cellStyle name="Currency 7 59 3" xfId="5767"/>
    <cellStyle name="Currency 7 59 4" xfId="5768"/>
    <cellStyle name="Currency 7 59 5" xfId="5769"/>
    <cellStyle name="Currency 7 59 6" xfId="5770"/>
    <cellStyle name="Currency 7 59 7" xfId="5771"/>
    <cellStyle name="Currency 7 59 8" xfId="5772"/>
    <cellStyle name="Currency 7 59 9" xfId="5773"/>
    <cellStyle name="Currency 7 6" xfId="5774"/>
    <cellStyle name="Currency 7 6 10" xfId="5775"/>
    <cellStyle name="Currency 7 6 11" xfId="5776"/>
    <cellStyle name="Currency 7 6 12" xfId="5777"/>
    <cellStyle name="Currency 7 6 13" xfId="5778"/>
    <cellStyle name="Currency 7 6 14" xfId="5779"/>
    <cellStyle name="Currency 7 6 15" xfId="5780"/>
    <cellStyle name="Currency 7 6 2" xfId="5781"/>
    <cellStyle name="Currency 7 6 3" xfId="5782"/>
    <cellStyle name="Currency 7 6 4" xfId="5783"/>
    <cellStyle name="Currency 7 6 5" xfId="5784"/>
    <cellStyle name="Currency 7 6 6" xfId="5785"/>
    <cellStyle name="Currency 7 6 7" xfId="5786"/>
    <cellStyle name="Currency 7 6 8" xfId="5787"/>
    <cellStyle name="Currency 7 6 9" xfId="5788"/>
    <cellStyle name="Currency 7 60" xfId="5789"/>
    <cellStyle name="Currency 7 60 10" xfId="5790"/>
    <cellStyle name="Currency 7 60 11" xfId="5791"/>
    <cellStyle name="Currency 7 60 12" xfId="5792"/>
    <cellStyle name="Currency 7 60 13" xfId="5793"/>
    <cellStyle name="Currency 7 60 14" xfId="5794"/>
    <cellStyle name="Currency 7 60 15" xfId="5795"/>
    <cellStyle name="Currency 7 60 2" xfId="5796"/>
    <cellStyle name="Currency 7 60 3" xfId="5797"/>
    <cellStyle name="Currency 7 60 4" xfId="5798"/>
    <cellStyle name="Currency 7 60 5" xfId="5799"/>
    <cellStyle name="Currency 7 60 6" xfId="5800"/>
    <cellStyle name="Currency 7 60 7" xfId="5801"/>
    <cellStyle name="Currency 7 60 8" xfId="5802"/>
    <cellStyle name="Currency 7 60 9" xfId="5803"/>
    <cellStyle name="Currency 7 61" xfId="5804"/>
    <cellStyle name="Currency 7 61 10" xfId="5805"/>
    <cellStyle name="Currency 7 61 11" xfId="5806"/>
    <cellStyle name="Currency 7 61 12" xfId="5807"/>
    <cellStyle name="Currency 7 61 13" xfId="5808"/>
    <cellStyle name="Currency 7 61 14" xfId="5809"/>
    <cellStyle name="Currency 7 61 15" xfId="5810"/>
    <cellStyle name="Currency 7 61 2" xfId="5811"/>
    <cellStyle name="Currency 7 61 3" xfId="5812"/>
    <cellStyle name="Currency 7 61 4" xfId="5813"/>
    <cellStyle name="Currency 7 61 5" xfId="5814"/>
    <cellStyle name="Currency 7 61 6" xfId="5815"/>
    <cellStyle name="Currency 7 61 7" xfId="5816"/>
    <cellStyle name="Currency 7 61 8" xfId="5817"/>
    <cellStyle name="Currency 7 61 9" xfId="5818"/>
    <cellStyle name="Currency 7 62" xfId="5819"/>
    <cellStyle name="Currency 7 62 10" xfId="5820"/>
    <cellStyle name="Currency 7 62 11" xfId="5821"/>
    <cellStyle name="Currency 7 62 12" xfId="5822"/>
    <cellStyle name="Currency 7 62 13" xfId="5823"/>
    <cellStyle name="Currency 7 62 14" xfId="5824"/>
    <cellStyle name="Currency 7 62 15" xfId="5825"/>
    <cellStyle name="Currency 7 62 2" xfId="5826"/>
    <cellStyle name="Currency 7 62 3" xfId="5827"/>
    <cellStyle name="Currency 7 62 4" xfId="5828"/>
    <cellStyle name="Currency 7 62 5" xfId="5829"/>
    <cellStyle name="Currency 7 62 6" xfId="5830"/>
    <cellStyle name="Currency 7 62 7" xfId="5831"/>
    <cellStyle name="Currency 7 62 8" xfId="5832"/>
    <cellStyle name="Currency 7 62 9" xfId="5833"/>
    <cellStyle name="Currency 7 63" xfId="5834"/>
    <cellStyle name="Currency 7 63 10" xfId="5835"/>
    <cellStyle name="Currency 7 63 11" xfId="5836"/>
    <cellStyle name="Currency 7 63 12" xfId="5837"/>
    <cellStyle name="Currency 7 63 13" xfId="5838"/>
    <cellStyle name="Currency 7 63 14" xfId="5839"/>
    <cellStyle name="Currency 7 63 15" xfId="5840"/>
    <cellStyle name="Currency 7 63 2" xfId="5841"/>
    <cellStyle name="Currency 7 63 3" xfId="5842"/>
    <cellStyle name="Currency 7 63 4" xfId="5843"/>
    <cellStyle name="Currency 7 63 5" xfId="5844"/>
    <cellStyle name="Currency 7 63 6" xfId="5845"/>
    <cellStyle name="Currency 7 63 7" xfId="5846"/>
    <cellStyle name="Currency 7 63 8" xfId="5847"/>
    <cellStyle name="Currency 7 63 9" xfId="5848"/>
    <cellStyle name="Currency 7 64" xfId="5849"/>
    <cellStyle name="Currency 7 65" xfId="5850"/>
    <cellStyle name="Currency 7 66" xfId="5851"/>
    <cellStyle name="Currency 7 67" xfId="5852"/>
    <cellStyle name="Currency 7 68" xfId="5853"/>
    <cellStyle name="Currency 7 69" xfId="5854"/>
    <cellStyle name="Currency 7 7" xfId="5855"/>
    <cellStyle name="Currency 7 7 10" xfId="5856"/>
    <cellStyle name="Currency 7 7 11" xfId="5857"/>
    <cellStyle name="Currency 7 7 12" xfId="5858"/>
    <cellStyle name="Currency 7 7 13" xfId="5859"/>
    <cellStyle name="Currency 7 7 14" xfId="5860"/>
    <cellStyle name="Currency 7 7 15" xfId="5861"/>
    <cellStyle name="Currency 7 7 2" xfId="5862"/>
    <cellStyle name="Currency 7 7 3" xfId="5863"/>
    <cellStyle name="Currency 7 7 4" xfId="5864"/>
    <cellStyle name="Currency 7 7 5" xfId="5865"/>
    <cellStyle name="Currency 7 7 6" xfId="5866"/>
    <cellStyle name="Currency 7 7 7" xfId="5867"/>
    <cellStyle name="Currency 7 7 8" xfId="5868"/>
    <cellStyle name="Currency 7 7 9" xfId="5869"/>
    <cellStyle name="Currency 7 70" xfId="5870"/>
    <cellStyle name="Currency 7 71" xfId="5871"/>
    <cellStyle name="Currency 7 72" xfId="5872"/>
    <cellStyle name="Currency 7 73" xfId="5873"/>
    <cellStyle name="Currency 7 74" xfId="5874"/>
    <cellStyle name="Currency 7 75" xfId="5875"/>
    <cellStyle name="Currency 7 76" xfId="5876"/>
    <cellStyle name="Currency 7 77" xfId="5877"/>
    <cellStyle name="Currency 7 78" xfId="5878"/>
    <cellStyle name="Currency 7 79" xfId="5879"/>
    <cellStyle name="Currency 7 8" xfId="5880"/>
    <cellStyle name="Currency 7 8 10" xfId="5881"/>
    <cellStyle name="Currency 7 8 11" xfId="5882"/>
    <cellStyle name="Currency 7 8 12" xfId="5883"/>
    <cellStyle name="Currency 7 8 13" xfId="5884"/>
    <cellStyle name="Currency 7 8 14" xfId="5885"/>
    <cellStyle name="Currency 7 8 15" xfId="5886"/>
    <cellStyle name="Currency 7 8 2" xfId="5887"/>
    <cellStyle name="Currency 7 8 3" xfId="5888"/>
    <cellStyle name="Currency 7 8 4" xfId="5889"/>
    <cellStyle name="Currency 7 8 5" xfId="5890"/>
    <cellStyle name="Currency 7 8 6" xfId="5891"/>
    <cellStyle name="Currency 7 8 7" xfId="5892"/>
    <cellStyle name="Currency 7 8 8" xfId="5893"/>
    <cellStyle name="Currency 7 8 9" xfId="5894"/>
    <cellStyle name="Currency 7 80" xfId="5895"/>
    <cellStyle name="Currency 7 81" xfId="5896"/>
    <cellStyle name="Currency 7 82" xfId="5897"/>
    <cellStyle name="Currency 7 9" xfId="5898"/>
    <cellStyle name="Currency 7 9 10" xfId="5899"/>
    <cellStyle name="Currency 7 9 11" xfId="5900"/>
    <cellStyle name="Currency 7 9 12" xfId="5901"/>
    <cellStyle name="Currency 7 9 13" xfId="5902"/>
    <cellStyle name="Currency 7 9 14" xfId="5903"/>
    <cellStyle name="Currency 7 9 15" xfId="5904"/>
    <cellStyle name="Currency 7 9 2" xfId="5905"/>
    <cellStyle name="Currency 7 9 3" xfId="5906"/>
    <cellStyle name="Currency 7 9 4" xfId="5907"/>
    <cellStyle name="Currency 7 9 5" xfId="5908"/>
    <cellStyle name="Currency 7 9 6" xfId="5909"/>
    <cellStyle name="Currency 7 9 7" xfId="5910"/>
    <cellStyle name="Currency 7 9 8" xfId="5911"/>
    <cellStyle name="Currency 7 9 9" xfId="5912"/>
    <cellStyle name="Currency 8" xfId="5913"/>
    <cellStyle name="Currency 8 10" xfId="5914"/>
    <cellStyle name="Currency 8 10 10" xfId="5915"/>
    <cellStyle name="Currency 8 10 11" xfId="5916"/>
    <cellStyle name="Currency 8 10 12" xfId="5917"/>
    <cellStyle name="Currency 8 10 13" xfId="5918"/>
    <cellStyle name="Currency 8 10 14" xfId="5919"/>
    <cellStyle name="Currency 8 10 15" xfId="5920"/>
    <cellStyle name="Currency 8 10 16" xfId="5921"/>
    <cellStyle name="Currency 8 10 17" xfId="5922"/>
    <cellStyle name="Currency 8 10 18" xfId="5923"/>
    <cellStyle name="Currency 8 10 19" xfId="5924"/>
    <cellStyle name="Currency 8 10 2" xfId="5925"/>
    <cellStyle name="Currency 8 10 20" xfId="5926"/>
    <cellStyle name="Currency 8 10 21" xfId="5927"/>
    <cellStyle name="Currency 8 10 22" xfId="5928"/>
    <cellStyle name="Currency 8 10 23" xfId="5929"/>
    <cellStyle name="Currency 8 10 24" xfId="5930"/>
    <cellStyle name="Currency 8 10 25" xfId="5931"/>
    <cellStyle name="Currency 8 10 26" xfId="5932"/>
    <cellStyle name="Currency 8 10 27" xfId="5933"/>
    <cellStyle name="Currency 8 10 28" xfId="5934"/>
    <cellStyle name="Currency 8 10 29" xfId="5935"/>
    <cellStyle name="Currency 8 10 3" xfId="5936"/>
    <cellStyle name="Currency 8 10 30" xfId="5937"/>
    <cellStyle name="Currency 8 10 31" xfId="5938"/>
    <cellStyle name="Currency 8 10 32" xfId="5939"/>
    <cellStyle name="Currency 8 10 33" xfId="5940"/>
    <cellStyle name="Currency 8 10 34" xfId="5941"/>
    <cellStyle name="Currency 8 10 35" xfId="5942"/>
    <cellStyle name="Currency 8 10 36" xfId="5943"/>
    <cellStyle name="Currency 8 10 37" xfId="5944"/>
    <cellStyle name="Currency 8 10 38" xfId="5945"/>
    <cellStyle name="Currency 8 10 4" xfId="5946"/>
    <cellStyle name="Currency 8 10 5" xfId="5947"/>
    <cellStyle name="Currency 8 10 6" xfId="5948"/>
    <cellStyle name="Currency 8 10 7" xfId="5949"/>
    <cellStyle name="Currency 8 10 8" xfId="5950"/>
    <cellStyle name="Currency 8 10 9" xfId="5951"/>
    <cellStyle name="Currency 8 100" xfId="5952"/>
    <cellStyle name="Currency 8 101" xfId="5953"/>
    <cellStyle name="Currency 8 102" xfId="5954"/>
    <cellStyle name="Currency 8 103" xfId="5955"/>
    <cellStyle name="Currency 8 104" xfId="5956"/>
    <cellStyle name="Currency 8 105" xfId="5957"/>
    <cellStyle name="Currency 8 106" xfId="5958"/>
    <cellStyle name="Currency 8 107" xfId="5959"/>
    <cellStyle name="Currency 8 108" xfId="5960"/>
    <cellStyle name="Currency 8 109" xfId="5961"/>
    <cellStyle name="Currency 8 11" xfId="5962"/>
    <cellStyle name="Currency 8 11 10" xfId="5963"/>
    <cellStyle name="Currency 8 11 11" xfId="5964"/>
    <cellStyle name="Currency 8 11 12" xfId="5965"/>
    <cellStyle name="Currency 8 11 13" xfId="5966"/>
    <cellStyle name="Currency 8 11 14" xfId="5967"/>
    <cellStyle name="Currency 8 11 15" xfId="5968"/>
    <cellStyle name="Currency 8 11 16" xfId="5969"/>
    <cellStyle name="Currency 8 11 17" xfId="5970"/>
    <cellStyle name="Currency 8 11 18" xfId="5971"/>
    <cellStyle name="Currency 8 11 19" xfId="5972"/>
    <cellStyle name="Currency 8 11 2" xfId="5973"/>
    <cellStyle name="Currency 8 11 20" xfId="5974"/>
    <cellStyle name="Currency 8 11 21" xfId="5975"/>
    <cellStyle name="Currency 8 11 22" xfId="5976"/>
    <cellStyle name="Currency 8 11 23" xfId="5977"/>
    <cellStyle name="Currency 8 11 24" xfId="5978"/>
    <cellStyle name="Currency 8 11 25" xfId="5979"/>
    <cellStyle name="Currency 8 11 26" xfId="5980"/>
    <cellStyle name="Currency 8 11 27" xfId="5981"/>
    <cellStyle name="Currency 8 11 28" xfId="5982"/>
    <cellStyle name="Currency 8 11 29" xfId="5983"/>
    <cellStyle name="Currency 8 11 3" xfId="5984"/>
    <cellStyle name="Currency 8 11 30" xfId="5985"/>
    <cellStyle name="Currency 8 11 31" xfId="5986"/>
    <cellStyle name="Currency 8 11 32" xfId="5987"/>
    <cellStyle name="Currency 8 11 33" xfId="5988"/>
    <cellStyle name="Currency 8 11 34" xfId="5989"/>
    <cellStyle name="Currency 8 11 35" xfId="5990"/>
    <cellStyle name="Currency 8 11 36" xfId="5991"/>
    <cellStyle name="Currency 8 11 37" xfId="5992"/>
    <cellStyle name="Currency 8 11 38" xfId="5993"/>
    <cellStyle name="Currency 8 11 4" xfId="5994"/>
    <cellStyle name="Currency 8 11 5" xfId="5995"/>
    <cellStyle name="Currency 8 11 6" xfId="5996"/>
    <cellStyle name="Currency 8 11 7" xfId="5997"/>
    <cellStyle name="Currency 8 11 8" xfId="5998"/>
    <cellStyle name="Currency 8 11 9" xfId="5999"/>
    <cellStyle name="Currency 8 110" xfId="6000"/>
    <cellStyle name="Currency 8 111" xfId="6001"/>
    <cellStyle name="Currency 8 112" xfId="6002"/>
    <cellStyle name="Currency 8 12" xfId="6003"/>
    <cellStyle name="Currency 8 12 10" xfId="6004"/>
    <cellStyle name="Currency 8 12 11" xfId="6005"/>
    <cellStyle name="Currency 8 12 12" xfId="6006"/>
    <cellStyle name="Currency 8 12 13" xfId="6007"/>
    <cellStyle name="Currency 8 12 14" xfId="6008"/>
    <cellStyle name="Currency 8 12 15" xfId="6009"/>
    <cellStyle name="Currency 8 12 16" xfId="6010"/>
    <cellStyle name="Currency 8 12 17" xfId="6011"/>
    <cellStyle name="Currency 8 12 18" xfId="6012"/>
    <cellStyle name="Currency 8 12 19" xfId="6013"/>
    <cellStyle name="Currency 8 12 2" xfId="6014"/>
    <cellStyle name="Currency 8 12 20" xfId="6015"/>
    <cellStyle name="Currency 8 12 21" xfId="6016"/>
    <cellStyle name="Currency 8 12 22" xfId="6017"/>
    <cellStyle name="Currency 8 12 23" xfId="6018"/>
    <cellStyle name="Currency 8 12 24" xfId="6019"/>
    <cellStyle name="Currency 8 12 25" xfId="6020"/>
    <cellStyle name="Currency 8 12 26" xfId="6021"/>
    <cellStyle name="Currency 8 12 27" xfId="6022"/>
    <cellStyle name="Currency 8 12 28" xfId="6023"/>
    <cellStyle name="Currency 8 12 29" xfId="6024"/>
    <cellStyle name="Currency 8 12 3" xfId="6025"/>
    <cellStyle name="Currency 8 12 30" xfId="6026"/>
    <cellStyle name="Currency 8 12 31" xfId="6027"/>
    <cellStyle name="Currency 8 12 32" xfId="6028"/>
    <cellStyle name="Currency 8 12 33" xfId="6029"/>
    <cellStyle name="Currency 8 12 34" xfId="6030"/>
    <cellStyle name="Currency 8 12 35" xfId="6031"/>
    <cellStyle name="Currency 8 12 36" xfId="6032"/>
    <cellStyle name="Currency 8 12 37" xfId="6033"/>
    <cellStyle name="Currency 8 12 38" xfId="6034"/>
    <cellStyle name="Currency 8 12 4" xfId="6035"/>
    <cellStyle name="Currency 8 12 5" xfId="6036"/>
    <cellStyle name="Currency 8 12 6" xfId="6037"/>
    <cellStyle name="Currency 8 12 7" xfId="6038"/>
    <cellStyle name="Currency 8 12 8" xfId="6039"/>
    <cellStyle name="Currency 8 12 9" xfId="6040"/>
    <cellStyle name="Currency 8 13" xfId="6041"/>
    <cellStyle name="Currency 8 13 10" xfId="6042"/>
    <cellStyle name="Currency 8 13 11" xfId="6043"/>
    <cellStyle name="Currency 8 13 12" xfId="6044"/>
    <cellStyle name="Currency 8 13 13" xfId="6045"/>
    <cellStyle name="Currency 8 13 14" xfId="6046"/>
    <cellStyle name="Currency 8 13 15" xfId="6047"/>
    <cellStyle name="Currency 8 13 16" xfId="6048"/>
    <cellStyle name="Currency 8 13 17" xfId="6049"/>
    <cellStyle name="Currency 8 13 18" xfId="6050"/>
    <cellStyle name="Currency 8 13 19" xfId="6051"/>
    <cellStyle name="Currency 8 13 2" xfId="6052"/>
    <cellStyle name="Currency 8 13 20" xfId="6053"/>
    <cellStyle name="Currency 8 13 21" xfId="6054"/>
    <cellStyle name="Currency 8 13 22" xfId="6055"/>
    <cellStyle name="Currency 8 13 23" xfId="6056"/>
    <cellStyle name="Currency 8 13 24" xfId="6057"/>
    <cellStyle name="Currency 8 13 25" xfId="6058"/>
    <cellStyle name="Currency 8 13 26" xfId="6059"/>
    <cellStyle name="Currency 8 13 27" xfId="6060"/>
    <cellStyle name="Currency 8 13 28" xfId="6061"/>
    <cellStyle name="Currency 8 13 29" xfId="6062"/>
    <cellStyle name="Currency 8 13 3" xfId="6063"/>
    <cellStyle name="Currency 8 13 30" xfId="6064"/>
    <cellStyle name="Currency 8 13 31" xfId="6065"/>
    <cellStyle name="Currency 8 13 32" xfId="6066"/>
    <cellStyle name="Currency 8 13 33" xfId="6067"/>
    <cellStyle name="Currency 8 13 34" xfId="6068"/>
    <cellStyle name="Currency 8 13 35" xfId="6069"/>
    <cellStyle name="Currency 8 13 36" xfId="6070"/>
    <cellStyle name="Currency 8 13 37" xfId="6071"/>
    <cellStyle name="Currency 8 13 38" xfId="6072"/>
    <cellStyle name="Currency 8 13 4" xfId="6073"/>
    <cellStyle name="Currency 8 13 5" xfId="6074"/>
    <cellStyle name="Currency 8 13 6" xfId="6075"/>
    <cellStyle name="Currency 8 13 7" xfId="6076"/>
    <cellStyle name="Currency 8 13 8" xfId="6077"/>
    <cellStyle name="Currency 8 13 9" xfId="6078"/>
    <cellStyle name="Currency 8 14" xfId="6079"/>
    <cellStyle name="Currency 8 14 10" xfId="6080"/>
    <cellStyle name="Currency 8 14 11" xfId="6081"/>
    <cellStyle name="Currency 8 14 12" xfId="6082"/>
    <cellStyle name="Currency 8 14 13" xfId="6083"/>
    <cellStyle name="Currency 8 14 14" xfId="6084"/>
    <cellStyle name="Currency 8 14 15" xfId="6085"/>
    <cellStyle name="Currency 8 14 16" xfId="6086"/>
    <cellStyle name="Currency 8 14 17" xfId="6087"/>
    <cellStyle name="Currency 8 14 18" xfId="6088"/>
    <cellStyle name="Currency 8 14 19" xfId="6089"/>
    <cellStyle name="Currency 8 14 2" xfId="6090"/>
    <cellStyle name="Currency 8 14 20" xfId="6091"/>
    <cellStyle name="Currency 8 14 21" xfId="6092"/>
    <cellStyle name="Currency 8 14 22" xfId="6093"/>
    <cellStyle name="Currency 8 14 23" xfId="6094"/>
    <cellStyle name="Currency 8 14 24" xfId="6095"/>
    <cellStyle name="Currency 8 14 25" xfId="6096"/>
    <cellStyle name="Currency 8 14 26" xfId="6097"/>
    <cellStyle name="Currency 8 14 27" xfId="6098"/>
    <cellStyle name="Currency 8 14 28" xfId="6099"/>
    <cellStyle name="Currency 8 14 29" xfId="6100"/>
    <cellStyle name="Currency 8 14 3" xfId="6101"/>
    <cellStyle name="Currency 8 14 30" xfId="6102"/>
    <cellStyle name="Currency 8 14 31" xfId="6103"/>
    <cellStyle name="Currency 8 14 32" xfId="6104"/>
    <cellStyle name="Currency 8 14 33" xfId="6105"/>
    <cellStyle name="Currency 8 14 34" xfId="6106"/>
    <cellStyle name="Currency 8 14 35" xfId="6107"/>
    <cellStyle name="Currency 8 14 36" xfId="6108"/>
    <cellStyle name="Currency 8 14 37" xfId="6109"/>
    <cellStyle name="Currency 8 14 38" xfId="6110"/>
    <cellStyle name="Currency 8 14 4" xfId="6111"/>
    <cellStyle name="Currency 8 14 5" xfId="6112"/>
    <cellStyle name="Currency 8 14 6" xfId="6113"/>
    <cellStyle name="Currency 8 14 7" xfId="6114"/>
    <cellStyle name="Currency 8 14 8" xfId="6115"/>
    <cellStyle name="Currency 8 14 9" xfId="6116"/>
    <cellStyle name="Currency 8 15" xfId="6117"/>
    <cellStyle name="Currency 8 15 10" xfId="6118"/>
    <cellStyle name="Currency 8 15 11" xfId="6119"/>
    <cellStyle name="Currency 8 15 12" xfId="6120"/>
    <cellStyle name="Currency 8 15 13" xfId="6121"/>
    <cellStyle name="Currency 8 15 14" xfId="6122"/>
    <cellStyle name="Currency 8 15 15" xfId="6123"/>
    <cellStyle name="Currency 8 15 16" xfId="6124"/>
    <cellStyle name="Currency 8 15 17" xfId="6125"/>
    <cellStyle name="Currency 8 15 18" xfId="6126"/>
    <cellStyle name="Currency 8 15 19" xfId="6127"/>
    <cellStyle name="Currency 8 15 2" xfId="6128"/>
    <cellStyle name="Currency 8 15 20" xfId="6129"/>
    <cellStyle name="Currency 8 15 21" xfId="6130"/>
    <cellStyle name="Currency 8 15 22" xfId="6131"/>
    <cellStyle name="Currency 8 15 23" xfId="6132"/>
    <cellStyle name="Currency 8 15 24" xfId="6133"/>
    <cellStyle name="Currency 8 15 25" xfId="6134"/>
    <cellStyle name="Currency 8 15 26" xfId="6135"/>
    <cellStyle name="Currency 8 15 27" xfId="6136"/>
    <cellStyle name="Currency 8 15 28" xfId="6137"/>
    <cellStyle name="Currency 8 15 29" xfId="6138"/>
    <cellStyle name="Currency 8 15 3" xfId="6139"/>
    <cellStyle name="Currency 8 15 30" xfId="6140"/>
    <cellStyle name="Currency 8 15 31" xfId="6141"/>
    <cellStyle name="Currency 8 15 32" xfId="6142"/>
    <cellStyle name="Currency 8 15 33" xfId="6143"/>
    <cellStyle name="Currency 8 15 34" xfId="6144"/>
    <cellStyle name="Currency 8 15 35" xfId="6145"/>
    <cellStyle name="Currency 8 15 36" xfId="6146"/>
    <cellStyle name="Currency 8 15 37" xfId="6147"/>
    <cellStyle name="Currency 8 15 38" xfId="6148"/>
    <cellStyle name="Currency 8 15 4" xfId="6149"/>
    <cellStyle name="Currency 8 15 5" xfId="6150"/>
    <cellStyle name="Currency 8 15 6" xfId="6151"/>
    <cellStyle name="Currency 8 15 7" xfId="6152"/>
    <cellStyle name="Currency 8 15 8" xfId="6153"/>
    <cellStyle name="Currency 8 15 9" xfId="6154"/>
    <cellStyle name="Currency 8 16" xfId="6155"/>
    <cellStyle name="Currency 8 16 10" xfId="6156"/>
    <cellStyle name="Currency 8 16 11" xfId="6157"/>
    <cellStyle name="Currency 8 16 12" xfId="6158"/>
    <cellStyle name="Currency 8 16 13" xfId="6159"/>
    <cellStyle name="Currency 8 16 14" xfId="6160"/>
    <cellStyle name="Currency 8 16 15" xfId="6161"/>
    <cellStyle name="Currency 8 16 16" xfId="6162"/>
    <cellStyle name="Currency 8 16 17" xfId="6163"/>
    <cellStyle name="Currency 8 16 18" xfId="6164"/>
    <cellStyle name="Currency 8 16 19" xfId="6165"/>
    <cellStyle name="Currency 8 16 2" xfId="6166"/>
    <cellStyle name="Currency 8 16 20" xfId="6167"/>
    <cellStyle name="Currency 8 16 21" xfId="6168"/>
    <cellStyle name="Currency 8 16 22" xfId="6169"/>
    <cellStyle name="Currency 8 16 23" xfId="6170"/>
    <cellStyle name="Currency 8 16 24" xfId="6171"/>
    <cellStyle name="Currency 8 16 25" xfId="6172"/>
    <cellStyle name="Currency 8 16 26" xfId="6173"/>
    <cellStyle name="Currency 8 16 27" xfId="6174"/>
    <cellStyle name="Currency 8 16 28" xfId="6175"/>
    <cellStyle name="Currency 8 16 29" xfId="6176"/>
    <cellStyle name="Currency 8 16 3" xfId="6177"/>
    <cellStyle name="Currency 8 16 30" xfId="6178"/>
    <cellStyle name="Currency 8 16 31" xfId="6179"/>
    <cellStyle name="Currency 8 16 32" xfId="6180"/>
    <cellStyle name="Currency 8 16 33" xfId="6181"/>
    <cellStyle name="Currency 8 16 34" xfId="6182"/>
    <cellStyle name="Currency 8 16 35" xfId="6183"/>
    <cellStyle name="Currency 8 16 36" xfId="6184"/>
    <cellStyle name="Currency 8 16 37" xfId="6185"/>
    <cellStyle name="Currency 8 16 38" xfId="6186"/>
    <cellStyle name="Currency 8 16 4" xfId="6187"/>
    <cellStyle name="Currency 8 16 5" xfId="6188"/>
    <cellStyle name="Currency 8 16 6" xfId="6189"/>
    <cellStyle name="Currency 8 16 7" xfId="6190"/>
    <cellStyle name="Currency 8 16 8" xfId="6191"/>
    <cellStyle name="Currency 8 16 9" xfId="6192"/>
    <cellStyle name="Currency 8 17" xfId="6193"/>
    <cellStyle name="Currency 8 17 10" xfId="6194"/>
    <cellStyle name="Currency 8 17 11" xfId="6195"/>
    <cellStyle name="Currency 8 17 12" xfId="6196"/>
    <cellStyle name="Currency 8 17 13" xfId="6197"/>
    <cellStyle name="Currency 8 17 14" xfId="6198"/>
    <cellStyle name="Currency 8 17 15" xfId="6199"/>
    <cellStyle name="Currency 8 17 16" xfId="6200"/>
    <cellStyle name="Currency 8 17 17" xfId="6201"/>
    <cellStyle name="Currency 8 17 18" xfId="6202"/>
    <cellStyle name="Currency 8 17 19" xfId="6203"/>
    <cellStyle name="Currency 8 17 2" xfId="6204"/>
    <cellStyle name="Currency 8 17 20" xfId="6205"/>
    <cellStyle name="Currency 8 17 21" xfId="6206"/>
    <cellStyle name="Currency 8 17 22" xfId="6207"/>
    <cellStyle name="Currency 8 17 23" xfId="6208"/>
    <cellStyle name="Currency 8 17 24" xfId="6209"/>
    <cellStyle name="Currency 8 17 25" xfId="6210"/>
    <cellStyle name="Currency 8 17 26" xfId="6211"/>
    <cellStyle name="Currency 8 17 27" xfId="6212"/>
    <cellStyle name="Currency 8 17 28" xfId="6213"/>
    <cellStyle name="Currency 8 17 29" xfId="6214"/>
    <cellStyle name="Currency 8 17 3" xfId="6215"/>
    <cellStyle name="Currency 8 17 30" xfId="6216"/>
    <cellStyle name="Currency 8 17 31" xfId="6217"/>
    <cellStyle name="Currency 8 17 32" xfId="6218"/>
    <cellStyle name="Currency 8 17 33" xfId="6219"/>
    <cellStyle name="Currency 8 17 34" xfId="6220"/>
    <cellStyle name="Currency 8 17 35" xfId="6221"/>
    <cellStyle name="Currency 8 17 36" xfId="6222"/>
    <cellStyle name="Currency 8 17 37" xfId="6223"/>
    <cellStyle name="Currency 8 17 38" xfId="6224"/>
    <cellStyle name="Currency 8 17 4" xfId="6225"/>
    <cellStyle name="Currency 8 17 5" xfId="6226"/>
    <cellStyle name="Currency 8 17 6" xfId="6227"/>
    <cellStyle name="Currency 8 17 7" xfId="6228"/>
    <cellStyle name="Currency 8 17 8" xfId="6229"/>
    <cellStyle name="Currency 8 17 9" xfId="6230"/>
    <cellStyle name="Currency 8 18" xfId="6231"/>
    <cellStyle name="Currency 8 18 10" xfId="6232"/>
    <cellStyle name="Currency 8 18 11" xfId="6233"/>
    <cellStyle name="Currency 8 18 12" xfId="6234"/>
    <cellStyle name="Currency 8 18 13" xfId="6235"/>
    <cellStyle name="Currency 8 18 14" xfId="6236"/>
    <cellStyle name="Currency 8 18 15" xfId="6237"/>
    <cellStyle name="Currency 8 18 16" xfId="6238"/>
    <cellStyle name="Currency 8 18 17" xfId="6239"/>
    <cellStyle name="Currency 8 18 18" xfId="6240"/>
    <cellStyle name="Currency 8 18 19" xfId="6241"/>
    <cellStyle name="Currency 8 18 2" xfId="6242"/>
    <cellStyle name="Currency 8 18 20" xfId="6243"/>
    <cellStyle name="Currency 8 18 21" xfId="6244"/>
    <cellStyle name="Currency 8 18 22" xfId="6245"/>
    <cellStyle name="Currency 8 18 23" xfId="6246"/>
    <cellStyle name="Currency 8 18 24" xfId="6247"/>
    <cellStyle name="Currency 8 18 25" xfId="6248"/>
    <cellStyle name="Currency 8 18 26" xfId="6249"/>
    <cellStyle name="Currency 8 18 27" xfId="6250"/>
    <cellStyle name="Currency 8 18 28" xfId="6251"/>
    <cellStyle name="Currency 8 18 29" xfId="6252"/>
    <cellStyle name="Currency 8 18 3" xfId="6253"/>
    <cellStyle name="Currency 8 18 30" xfId="6254"/>
    <cellStyle name="Currency 8 18 31" xfId="6255"/>
    <cellStyle name="Currency 8 18 32" xfId="6256"/>
    <cellStyle name="Currency 8 18 33" xfId="6257"/>
    <cellStyle name="Currency 8 18 34" xfId="6258"/>
    <cellStyle name="Currency 8 18 35" xfId="6259"/>
    <cellStyle name="Currency 8 18 36" xfId="6260"/>
    <cellStyle name="Currency 8 18 37" xfId="6261"/>
    <cellStyle name="Currency 8 18 38" xfId="6262"/>
    <cellStyle name="Currency 8 18 4" xfId="6263"/>
    <cellStyle name="Currency 8 18 5" xfId="6264"/>
    <cellStyle name="Currency 8 18 6" xfId="6265"/>
    <cellStyle name="Currency 8 18 7" xfId="6266"/>
    <cellStyle name="Currency 8 18 8" xfId="6267"/>
    <cellStyle name="Currency 8 18 9" xfId="6268"/>
    <cellStyle name="Currency 8 19" xfId="6269"/>
    <cellStyle name="Currency 8 19 10" xfId="6270"/>
    <cellStyle name="Currency 8 19 11" xfId="6271"/>
    <cellStyle name="Currency 8 19 12" xfId="6272"/>
    <cellStyle name="Currency 8 19 13" xfId="6273"/>
    <cellStyle name="Currency 8 19 14" xfId="6274"/>
    <cellStyle name="Currency 8 19 15" xfId="6275"/>
    <cellStyle name="Currency 8 19 16" xfId="6276"/>
    <cellStyle name="Currency 8 19 17" xfId="6277"/>
    <cellStyle name="Currency 8 19 18" xfId="6278"/>
    <cellStyle name="Currency 8 19 19" xfId="6279"/>
    <cellStyle name="Currency 8 19 2" xfId="6280"/>
    <cellStyle name="Currency 8 19 20" xfId="6281"/>
    <cellStyle name="Currency 8 19 21" xfId="6282"/>
    <cellStyle name="Currency 8 19 22" xfId="6283"/>
    <cellStyle name="Currency 8 19 23" xfId="6284"/>
    <cellStyle name="Currency 8 19 24" xfId="6285"/>
    <cellStyle name="Currency 8 19 25" xfId="6286"/>
    <cellStyle name="Currency 8 19 26" xfId="6287"/>
    <cellStyle name="Currency 8 19 27" xfId="6288"/>
    <cellStyle name="Currency 8 19 28" xfId="6289"/>
    <cellStyle name="Currency 8 19 29" xfId="6290"/>
    <cellStyle name="Currency 8 19 3" xfId="6291"/>
    <cellStyle name="Currency 8 19 30" xfId="6292"/>
    <cellStyle name="Currency 8 19 31" xfId="6293"/>
    <cellStyle name="Currency 8 19 32" xfId="6294"/>
    <cellStyle name="Currency 8 19 33" xfId="6295"/>
    <cellStyle name="Currency 8 19 34" xfId="6296"/>
    <cellStyle name="Currency 8 19 35" xfId="6297"/>
    <cellStyle name="Currency 8 19 36" xfId="6298"/>
    <cellStyle name="Currency 8 19 37" xfId="6299"/>
    <cellStyle name="Currency 8 19 38" xfId="6300"/>
    <cellStyle name="Currency 8 19 4" xfId="6301"/>
    <cellStyle name="Currency 8 19 5" xfId="6302"/>
    <cellStyle name="Currency 8 19 6" xfId="6303"/>
    <cellStyle name="Currency 8 19 7" xfId="6304"/>
    <cellStyle name="Currency 8 19 8" xfId="6305"/>
    <cellStyle name="Currency 8 19 9" xfId="6306"/>
    <cellStyle name="Currency 8 2" xfId="6307"/>
    <cellStyle name="Currency 8 2 10" xfId="6308"/>
    <cellStyle name="Currency 8 2 10 10" xfId="6309"/>
    <cellStyle name="Currency 8 2 10 11" xfId="6310"/>
    <cellStyle name="Currency 8 2 10 12" xfId="6311"/>
    <cellStyle name="Currency 8 2 10 13" xfId="6312"/>
    <cellStyle name="Currency 8 2 10 14" xfId="6313"/>
    <cellStyle name="Currency 8 2 10 15" xfId="6314"/>
    <cellStyle name="Currency 8 2 10 16" xfId="6315"/>
    <cellStyle name="Currency 8 2 10 17" xfId="6316"/>
    <cellStyle name="Currency 8 2 10 18" xfId="6317"/>
    <cellStyle name="Currency 8 2 10 19" xfId="6318"/>
    <cellStyle name="Currency 8 2 10 2" xfId="6319"/>
    <cellStyle name="Currency 8 2 10 20" xfId="6320"/>
    <cellStyle name="Currency 8 2 10 21" xfId="6321"/>
    <cellStyle name="Currency 8 2 10 22" xfId="6322"/>
    <cellStyle name="Currency 8 2 10 23" xfId="6323"/>
    <cellStyle name="Currency 8 2 10 24" xfId="6324"/>
    <cellStyle name="Currency 8 2 10 25" xfId="6325"/>
    <cellStyle name="Currency 8 2 10 26" xfId="6326"/>
    <cellStyle name="Currency 8 2 10 27" xfId="6327"/>
    <cellStyle name="Currency 8 2 10 28" xfId="6328"/>
    <cellStyle name="Currency 8 2 10 29" xfId="6329"/>
    <cellStyle name="Currency 8 2 10 3" xfId="6330"/>
    <cellStyle name="Currency 8 2 10 30" xfId="6331"/>
    <cellStyle name="Currency 8 2 10 31" xfId="6332"/>
    <cellStyle name="Currency 8 2 10 32" xfId="6333"/>
    <cellStyle name="Currency 8 2 10 33" xfId="6334"/>
    <cellStyle name="Currency 8 2 10 34" xfId="6335"/>
    <cellStyle name="Currency 8 2 10 35" xfId="6336"/>
    <cellStyle name="Currency 8 2 10 36" xfId="6337"/>
    <cellStyle name="Currency 8 2 10 37" xfId="6338"/>
    <cellStyle name="Currency 8 2 10 38" xfId="6339"/>
    <cellStyle name="Currency 8 2 10 4" xfId="6340"/>
    <cellStyle name="Currency 8 2 10 5" xfId="6341"/>
    <cellStyle name="Currency 8 2 10 6" xfId="6342"/>
    <cellStyle name="Currency 8 2 10 7" xfId="6343"/>
    <cellStyle name="Currency 8 2 10 8" xfId="6344"/>
    <cellStyle name="Currency 8 2 10 9" xfId="6345"/>
    <cellStyle name="Currency 8 2 11" xfId="6346"/>
    <cellStyle name="Currency 8 2 11 10" xfId="6347"/>
    <cellStyle name="Currency 8 2 11 11" xfId="6348"/>
    <cellStyle name="Currency 8 2 11 12" xfId="6349"/>
    <cellStyle name="Currency 8 2 11 13" xfId="6350"/>
    <cellStyle name="Currency 8 2 11 14" xfId="6351"/>
    <cellStyle name="Currency 8 2 11 15" xfId="6352"/>
    <cellStyle name="Currency 8 2 11 16" xfId="6353"/>
    <cellStyle name="Currency 8 2 11 17" xfId="6354"/>
    <cellStyle name="Currency 8 2 11 18" xfId="6355"/>
    <cellStyle name="Currency 8 2 11 19" xfId="6356"/>
    <cellStyle name="Currency 8 2 11 2" xfId="6357"/>
    <cellStyle name="Currency 8 2 11 20" xfId="6358"/>
    <cellStyle name="Currency 8 2 11 21" xfId="6359"/>
    <cellStyle name="Currency 8 2 11 22" xfId="6360"/>
    <cellStyle name="Currency 8 2 11 23" xfId="6361"/>
    <cellStyle name="Currency 8 2 11 24" xfId="6362"/>
    <cellStyle name="Currency 8 2 11 25" xfId="6363"/>
    <cellStyle name="Currency 8 2 11 26" xfId="6364"/>
    <cellStyle name="Currency 8 2 11 27" xfId="6365"/>
    <cellStyle name="Currency 8 2 11 28" xfId="6366"/>
    <cellStyle name="Currency 8 2 11 29" xfId="6367"/>
    <cellStyle name="Currency 8 2 11 3" xfId="6368"/>
    <cellStyle name="Currency 8 2 11 30" xfId="6369"/>
    <cellStyle name="Currency 8 2 11 31" xfId="6370"/>
    <cellStyle name="Currency 8 2 11 32" xfId="6371"/>
    <cellStyle name="Currency 8 2 11 33" xfId="6372"/>
    <cellStyle name="Currency 8 2 11 34" xfId="6373"/>
    <cellStyle name="Currency 8 2 11 35" xfId="6374"/>
    <cellStyle name="Currency 8 2 11 36" xfId="6375"/>
    <cellStyle name="Currency 8 2 11 37" xfId="6376"/>
    <cellStyle name="Currency 8 2 11 38" xfId="6377"/>
    <cellStyle name="Currency 8 2 11 4" xfId="6378"/>
    <cellStyle name="Currency 8 2 11 5" xfId="6379"/>
    <cellStyle name="Currency 8 2 11 6" xfId="6380"/>
    <cellStyle name="Currency 8 2 11 7" xfId="6381"/>
    <cellStyle name="Currency 8 2 11 8" xfId="6382"/>
    <cellStyle name="Currency 8 2 11 9" xfId="6383"/>
    <cellStyle name="Currency 8 2 12" xfId="6384"/>
    <cellStyle name="Currency 8 2 13" xfId="6385"/>
    <cellStyle name="Currency 8 2 14" xfId="6386"/>
    <cellStyle name="Currency 8 2 15" xfId="6387"/>
    <cellStyle name="Currency 8 2 16" xfId="6388"/>
    <cellStyle name="Currency 8 2 17" xfId="6389"/>
    <cellStyle name="Currency 8 2 18" xfId="6390"/>
    <cellStyle name="Currency 8 2 19" xfId="6391"/>
    <cellStyle name="Currency 8 2 2" xfId="6392"/>
    <cellStyle name="Currency 8 2 2 10" xfId="6393"/>
    <cellStyle name="Currency 8 2 2 11" xfId="6394"/>
    <cellStyle name="Currency 8 2 2 12" xfId="6395"/>
    <cellStyle name="Currency 8 2 2 13" xfId="6396"/>
    <cellStyle name="Currency 8 2 2 14" xfId="6397"/>
    <cellStyle name="Currency 8 2 2 15" xfId="6398"/>
    <cellStyle name="Currency 8 2 2 16" xfId="6399"/>
    <cellStyle name="Currency 8 2 2 17" xfId="6400"/>
    <cellStyle name="Currency 8 2 2 18" xfId="6401"/>
    <cellStyle name="Currency 8 2 2 19" xfId="6402"/>
    <cellStyle name="Currency 8 2 2 2" xfId="6403"/>
    <cellStyle name="Currency 8 2 2 20" xfId="6404"/>
    <cellStyle name="Currency 8 2 2 21" xfId="6405"/>
    <cellStyle name="Currency 8 2 2 22" xfId="6406"/>
    <cellStyle name="Currency 8 2 2 23" xfId="6407"/>
    <cellStyle name="Currency 8 2 2 24" xfId="6408"/>
    <cellStyle name="Currency 8 2 2 25" xfId="6409"/>
    <cellStyle name="Currency 8 2 2 26" xfId="6410"/>
    <cellStyle name="Currency 8 2 2 27" xfId="6411"/>
    <cellStyle name="Currency 8 2 2 28" xfId="6412"/>
    <cellStyle name="Currency 8 2 2 29" xfId="6413"/>
    <cellStyle name="Currency 8 2 2 3" xfId="6414"/>
    <cellStyle name="Currency 8 2 2 30" xfId="6415"/>
    <cellStyle name="Currency 8 2 2 31" xfId="6416"/>
    <cellStyle name="Currency 8 2 2 32" xfId="6417"/>
    <cellStyle name="Currency 8 2 2 33" xfId="6418"/>
    <cellStyle name="Currency 8 2 2 34" xfId="6419"/>
    <cellStyle name="Currency 8 2 2 35" xfId="6420"/>
    <cellStyle name="Currency 8 2 2 36" xfId="6421"/>
    <cellStyle name="Currency 8 2 2 37" xfId="6422"/>
    <cellStyle name="Currency 8 2 2 38" xfId="6423"/>
    <cellStyle name="Currency 8 2 2 4" xfId="6424"/>
    <cellStyle name="Currency 8 2 2 5" xfId="6425"/>
    <cellStyle name="Currency 8 2 2 6" xfId="6426"/>
    <cellStyle name="Currency 8 2 2 7" xfId="6427"/>
    <cellStyle name="Currency 8 2 2 8" xfId="6428"/>
    <cellStyle name="Currency 8 2 2 9" xfId="6429"/>
    <cellStyle name="Currency 8 2 20" xfId="6430"/>
    <cellStyle name="Currency 8 2 21" xfId="6431"/>
    <cellStyle name="Currency 8 2 22" xfId="6432"/>
    <cellStyle name="Currency 8 2 23" xfId="6433"/>
    <cellStyle name="Currency 8 2 24" xfId="6434"/>
    <cellStyle name="Currency 8 2 25" xfId="6435"/>
    <cellStyle name="Currency 8 2 26" xfId="6436"/>
    <cellStyle name="Currency 8 2 27" xfId="6437"/>
    <cellStyle name="Currency 8 2 28" xfId="6438"/>
    <cellStyle name="Currency 8 2 29" xfId="6439"/>
    <cellStyle name="Currency 8 2 3" xfId="6440"/>
    <cellStyle name="Currency 8 2 3 10" xfId="6441"/>
    <cellStyle name="Currency 8 2 3 11" xfId="6442"/>
    <cellStyle name="Currency 8 2 3 12" xfId="6443"/>
    <cellStyle name="Currency 8 2 3 13" xfId="6444"/>
    <cellStyle name="Currency 8 2 3 14" xfId="6445"/>
    <cellStyle name="Currency 8 2 3 15" xfId="6446"/>
    <cellStyle name="Currency 8 2 3 16" xfId="6447"/>
    <cellStyle name="Currency 8 2 3 17" xfId="6448"/>
    <cellStyle name="Currency 8 2 3 18" xfId="6449"/>
    <cellStyle name="Currency 8 2 3 19" xfId="6450"/>
    <cellStyle name="Currency 8 2 3 2" xfId="6451"/>
    <cellStyle name="Currency 8 2 3 20" xfId="6452"/>
    <cellStyle name="Currency 8 2 3 21" xfId="6453"/>
    <cellStyle name="Currency 8 2 3 22" xfId="6454"/>
    <cellStyle name="Currency 8 2 3 23" xfId="6455"/>
    <cellStyle name="Currency 8 2 3 24" xfId="6456"/>
    <cellStyle name="Currency 8 2 3 25" xfId="6457"/>
    <cellStyle name="Currency 8 2 3 26" xfId="6458"/>
    <cellStyle name="Currency 8 2 3 27" xfId="6459"/>
    <cellStyle name="Currency 8 2 3 28" xfId="6460"/>
    <cellStyle name="Currency 8 2 3 29" xfId="6461"/>
    <cellStyle name="Currency 8 2 3 3" xfId="6462"/>
    <cellStyle name="Currency 8 2 3 30" xfId="6463"/>
    <cellStyle name="Currency 8 2 3 31" xfId="6464"/>
    <cellStyle name="Currency 8 2 3 32" xfId="6465"/>
    <cellStyle name="Currency 8 2 3 33" xfId="6466"/>
    <cellStyle name="Currency 8 2 3 34" xfId="6467"/>
    <cellStyle name="Currency 8 2 3 35" xfId="6468"/>
    <cellStyle name="Currency 8 2 3 36" xfId="6469"/>
    <cellStyle name="Currency 8 2 3 37" xfId="6470"/>
    <cellStyle name="Currency 8 2 3 38" xfId="6471"/>
    <cellStyle name="Currency 8 2 3 4" xfId="6472"/>
    <cellStyle name="Currency 8 2 3 5" xfId="6473"/>
    <cellStyle name="Currency 8 2 3 6" xfId="6474"/>
    <cellStyle name="Currency 8 2 3 7" xfId="6475"/>
    <cellStyle name="Currency 8 2 3 8" xfId="6476"/>
    <cellStyle name="Currency 8 2 3 9" xfId="6477"/>
    <cellStyle name="Currency 8 2 30" xfId="6478"/>
    <cellStyle name="Currency 8 2 31" xfId="6479"/>
    <cellStyle name="Currency 8 2 32" xfId="6480"/>
    <cellStyle name="Currency 8 2 33" xfId="6481"/>
    <cellStyle name="Currency 8 2 34" xfId="6482"/>
    <cellStyle name="Currency 8 2 35" xfId="6483"/>
    <cellStyle name="Currency 8 2 36" xfId="6484"/>
    <cellStyle name="Currency 8 2 37" xfId="6485"/>
    <cellStyle name="Currency 8 2 38" xfId="6486"/>
    <cellStyle name="Currency 8 2 39" xfId="6487"/>
    <cellStyle name="Currency 8 2 4" xfId="6488"/>
    <cellStyle name="Currency 8 2 4 10" xfId="6489"/>
    <cellStyle name="Currency 8 2 4 11" xfId="6490"/>
    <cellStyle name="Currency 8 2 4 12" xfId="6491"/>
    <cellStyle name="Currency 8 2 4 13" xfId="6492"/>
    <cellStyle name="Currency 8 2 4 14" xfId="6493"/>
    <cellStyle name="Currency 8 2 4 15" xfId="6494"/>
    <cellStyle name="Currency 8 2 4 16" xfId="6495"/>
    <cellStyle name="Currency 8 2 4 17" xfId="6496"/>
    <cellStyle name="Currency 8 2 4 18" xfId="6497"/>
    <cellStyle name="Currency 8 2 4 19" xfId="6498"/>
    <cellStyle name="Currency 8 2 4 2" xfId="6499"/>
    <cellStyle name="Currency 8 2 4 20" xfId="6500"/>
    <cellStyle name="Currency 8 2 4 21" xfId="6501"/>
    <cellStyle name="Currency 8 2 4 22" xfId="6502"/>
    <cellStyle name="Currency 8 2 4 23" xfId="6503"/>
    <cellStyle name="Currency 8 2 4 24" xfId="6504"/>
    <cellStyle name="Currency 8 2 4 25" xfId="6505"/>
    <cellStyle name="Currency 8 2 4 26" xfId="6506"/>
    <cellStyle name="Currency 8 2 4 27" xfId="6507"/>
    <cellStyle name="Currency 8 2 4 28" xfId="6508"/>
    <cellStyle name="Currency 8 2 4 29" xfId="6509"/>
    <cellStyle name="Currency 8 2 4 3" xfId="6510"/>
    <cellStyle name="Currency 8 2 4 30" xfId="6511"/>
    <cellStyle name="Currency 8 2 4 31" xfId="6512"/>
    <cellStyle name="Currency 8 2 4 32" xfId="6513"/>
    <cellStyle name="Currency 8 2 4 33" xfId="6514"/>
    <cellStyle name="Currency 8 2 4 34" xfId="6515"/>
    <cellStyle name="Currency 8 2 4 35" xfId="6516"/>
    <cellStyle name="Currency 8 2 4 36" xfId="6517"/>
    <cellStyle name="Currency 8 2 4 37" xfId="6518"/>
    <cellStyle name="Currency 8 2 4 38" xfId="6519"/>
    <cellStyle name="Currency 8 2 4 4" xfId="6520"/>
    <cellStyle name="Currency 8 2 4 5" xfId="6521"/>
    <cellStyle name="Currency 8 2 4 6" xfId="6522"/>
    <cellStyle name="Currency 8 2 4 7" xfId="6523"/>
    <cellStyle name="Currency 8 2 4 8" xfId="6524"/>
    <cellStyle name="Currency 8 2 4 9" xfId="6525"/>
    <cellStyle name="Currency 8 2 40" xfId="6526"/>
    <cellStyle name="Currency 8 2 41" xfId="6527"/>
    <cellStyle name="Currency 8 2 42" xfId="6528"/>
    <cellStyle name="Currency 8 2 43" xfId="6529"/>
    <cellStyle name="Currency 8 2 44" xfId="6530"/>
    <cellStyle name="Currency 8 2 45" xfId="6531"/>
    <cellStyle name="Currency 8 2 46" xfId="6532"/>
    <cellStyle name="Currency 8 2 47" xfId="6533"/>
    <cellStyle name="Currency 8 2 48" xfId="6534"/>
    <cellStyle name="Currency 8 2 5" xfId="6535"/>
    <cellStyle name="Currency 8 2 5 10" xfId="6536"/>
    <cellStyle name="Currency 8 2 5 11" xfId="6537"/>
    <cellStyle name="Currency 8 2 5 12" xfId="6538"/>
    <cellStyle name="Currency 8 2 5 13" xfId="6539"/>
    <cellStyle name="Currency 8 2 5 14" xfId="6540"/>
    <cellStyle name="Currency 8 2 5 15" xfId="6541"/>
    <cellStyle name="Currency 8 2 5 16" xfId="6542"/>
    <cellStyle name="Currency 8 2 5 17" xfId="6543"/>
    <cellStyle name="Currency 8 2 5 18" xfId="6544"/>
    <cellStyle name="Currency 8 2 5 19" xfId="6545"/>
    <cellStyle name="Currency 8 2 5 2" xfId="6546"/>
    <cellStyle name="Currency 8 2 5 20" xfId="6547"/>
    <cellStyle name="Currency 8 2 5 21" xfId="6548"/>
    <cellStyle name="Currency 8 2 5 22" xfId="6549"/>
    <cellStyle name="Currency 8 2 5 23" xfId="6550"/>
    <cellStyle name="Currency 8 2 5 24" xfId="6551"/>
    <cellStyle name="Currency 8 2 5 25" xfId="6552"/>
    <cellStyle name="Currency 8 2 5 26" xfId="6553"/>
    <cellStyle name="Currency 8 2 5 27" xfId="6554"/>
    <cellStyle name="Currency 8 2 5 28" xfId="6555"/>
    <cellStyle name="Currency 8 2 5 29" xfId="6556"/>
    <cellStyle name="Currency 8 2 5 3" xfId="6557"/>
    <cellStyle name="Currency 8 2 5 30" xfId="6558"/>
    <cellStyle name="Currency 8 2 5 31" xfId="6559"/>
    <cellStyle name="Currency 8 2 5 32" xfId="6560"/>
    <cellStyle name="Currency 8 2 5 33" xfId="6561"/>
    <cellStyle name="Currency 8 2 5 34" xfId="6562"/>
    <cellStyle name="Currency 8 2 5 35" xfId="6563"/>
    <cellStyle name="Currency 8 2 5 36" xfId="6564"/>
    <cellStyle name="Currency 8 2 5 37" xfId="6565"/>
    <cellStyle name="Currency 8 2 5 38" xfId="6566"/>
    <cellStyle name="Currency 8 2 5 4" xfId="6567"/>
    <cellStyle name="Currency 8 2 5 5" xfId="6568"/>
    <cellStyle name="Currency 8 2 5 6" xfId="6569"/>
    <cellStyle name="Currency 8 2 5 7" xfId="6570"/>
    <cellStyle name="Currency 8 2 5 8" xfId="6571"/>
    <cellStyle name="Currency 8 2 5 9" xfId="6572"/>
    <cellStyle name="Currency 8 2 6" xfId="6573"/>
    <cellStyle name="Currency 8 2 6 10" xfId="6574"/>
    <cellStyle name="Currency 8 2 6 11" xfId="6575"/>
    <cellStyle name="Currency 8 2 6 12" xfId="6576"/>
    <cellStyle name="Currency 8 2 6 13" xfId="6577"/>
    <cellStyle name="Currency 8 2 6 14" xfId="6578"/>
    <cellStyle name="Currency 8 2 6 15" xfId="6579"/>
    <cellStyle name="Currency 8 2 6 16" xfId="6580"/>
    <cellStyle name="Currency 8 2 6 17" xfId="6581"/>
    <cellStyle name="Currency 8 2 6 18" xfId="6582"/>
    <cellStyle name="Currency 8 2 6 19" xfId="6583"/>
    <cellStyle name="Currency 8 2 6 2" xfId="6584"/>
    <cellStyle name="Currency 8 2 6 20" xfId="6585"/>
    <cellStyle name="Currency 8 2 6 21" xfId="6586"/>
    <cellStyle name="Currency 8 2 6 22" xfId="6587"/>
    <cellStyle name="Currency 8 2 6 23" xfId="6588"/>
    <cellStyle name="Currency 8 2 6 24" xfId="6589"/>
    <cellStyle name="Currency 8 2 6 25" xfId="6590"/>
    <cellStyle name="Currency 8 2 6 26" xfId="6591"/>
    <cellStyle name="Currency 8 2 6 27" xfId="6592"/>
    <cellStyle name="Currency 8 2 6 28" xfId="6593"/>
    <cellStyle name="Currency 8 2 6 29" xfId="6594"/>
    <cellStyle name="Currency 8 2 6 3" xfId="6595"/>
    <cellStyle name="Currency 8 2 6 30" xfId="6596"/>
    <cellStyle name="Currency 8 2 6 31" xfId="6597"/>
    <cellStyle name="Currency 8 2 6 32" xfId="6598"/>
    <cellStyle name="Currency 8 2 6 33" xfId="6599"/>
    <cellStyle name="Currency 8 2 6 34" xfId="6600"/>
    <cellStyle name="Currency 8 2 6 35" xfId="6601"/>
    <cellStyle name="Currency 8 2 6 36" xfId="6602"/>
    <cellStyle name="Currency 8 2 6 37" xfId="6603"/>
    <cellStyle name="Currency 8 2 6 38" xfId="6604"/>
    <cellStyle name="Currency 8 2 6 4" xfId="6605"/>
    <cellStyle name="Currency 8 2 6 5" xfId="6606"/>
    <cellStyle name="Currency 8 2 6 6" xfId="6607"/>
    <cellStyle name="Currency 8 2 6 7" xfId="6608"/>
    <cellStyle name="Currency 8 2 6 8" xfId="6609"/>
    <cellStyle name="Currency 8 2 6 9" xfId="6610"/>
    <cellStyle name="Currency 8 2 7" xfId="6611"/>
    <cellStyle name="Currency 8 2 7 10" xfId="6612"/>
    <cellStyle name="Currency 8 2 7 11" xfId="6613"/>
    <cellStyle name="Currency 8 2 7 12" xfId="6614"/>
    <cellStyle name="Currency 8 2 7 13" xfId="6615"/>
    <cellStyle name="Currency 8 2 7 14" xfId="6616"/>
    <cellStyle name="Currency 8 2 7 15" xfId="6617"/>
    <cellStyle name="Currency 8 2 7 16" xfId="6618"/>
    <cellStyle name="Currency 8 2 7 17" xfId="6619"/>
    <cellStyle name="Currency 8 2 7 18" xfId="6620"/>
    <cellStyle name="Currency 8 2 7 19" xfId="6621"/>
    <cellStyle name="Currency 8 2 7 2" xfId="6622"/>
    <cellStyle name="Currency 8 2 7 20" xfId="6623"/>
    <cellStyle name="Currency 8 2 7 21" xfId="6624"/>
    <cellStyle name="Currency 8 2 7 22" xfId="6625"/>
    <cellStyle name="Currency 8 2 7 23" xfId="6626"/>
    <cellStyle name="Currency 8 2 7 24" xfId="6627"/>
    <cellStyle name="Currency 8 2 7 25" xfId="6628"/>
    <cellStyle name="Currency 8 2 7 26" xfId="6629"/>
    <cellStyle name="Currency 8 2 7 27" xfId="6630"/>
    <cellStyle name="Currency 8 2 7 28" xfId="6631"/>
    <cellStyle name="Currency 8 2 7 29" xfId="6632"/>
    <cellStyle name="Currency 8 2 7 3" xfId="6633"/>
    <cellStyle name="Currency 8 2 7 30" xfId="6634"/>
    <cellStyle name="Currency 8 2 7 31" xfId="6635"/>
    <cellStyle name="Currency 8 2 7 32" xfId="6636"/>
    <cellStyle name="Currency 8 2 7 33" xfId="6637"/>
    <cellStyle name="Currency 8 2 7 34" xfId="6638"/>
    <cellStyle name="Currency 8 2 7 35" xfId="6639"/>
    <cellStyle name="Currency 8 2 7 36" xfId="6640"/>
    <cellStyle name="Currency 8 2 7 37" xfId="6641"/>
    <cellStyle name="Currency 8 2 7 38" xfId="6642"/>
    <cellStyle name="Currency 8 2 7 4" xfId="6643"/>
    <cellStyle name="Currency 8 2 7 5" xfId="6644"/>
    <cellStyle name="Currency 8 2 7 6" xfId="6645"/>
    <cellStyle name="Currency 8 2 7 7" xfId="6646"/>
    <cellStyle name="Currency 8 2 7 8" xfId="6647"/>
    <cellStyle name="Currency 8 2 7 9" xfId="6648"/>
    <cellStyle name="Currency 8 2 8" xfId="6649"/>
    <cellStyle name="Currency 8 2 8 10" xfId="6650"/>
    <cellStyle name="Currency 8 2 8 11" xfId="6651"/>
    <cellStyle name="Currency 8 2 8 12" xfId="6652"/>
    <cellStyle name="Currency 8 2 8 13" xfId="6653"/>
    <cellStyle name="Currency 8 2 8 14" xfId="6654"/>
    <cellStyle name="Currency 8 2 8 15" xfId="6655"/>
    <cellStyle name="Currency 8 2 8 16" xfId="6656"/>
    <cellStyle name="Currency 8 2 8 17" xfId="6657"/>
    <cellStyle name="Currency 8 2 8 18" xfId="6658"/>
    <cellStyle name="Currency 8 2 8 19" xfId="6659"/>
    <cellStyle name="Currency 8 2 8 2" xfId="6660"/>
    <cellStyle name="Currency 8 2 8 20" xfId="6661"/>
    <cellStyle name="Currency 8 2 8 21" xfId="6662"/>
    <cellStyle name="Currency 8 2 8 22" xfId="6663"/>
    <cellStyle name="Currency 8 2 8 23" xfId="6664"/>
    <cellStyle name="Currency 8 2 8 24" xfId="6665"/>
    <cellStyle name="Currency 8 2 8 25" xfId="6666"/>
    <cellStyle name="Currency 8 2 8 26" xfId="6667"/>
    <cellStyle name="Currency 8 2 8 27" xfId="6668"/>
    <cellStyle name="Currency 8 2 8 28" xfId="6669"/>
    <cellStyle name="Currency 8 2 8 29" xfId="6670"/>
    <cellStyle name="Currency 8 2 8 3" xfId="6671"/>
    <cellStyle name="Currency 8 2 8 30" xfId="6672"/>
    <cellStyle name="Currency 8 2 8 31" xfId="6673"/>
    <cellStyle name="Currency 8 2 8 32" xfId="6674"/>
    <cellStyle name="Currency 8 2 8 33" xfId="6675"/>
    <cellStyle name="Currency 8 2 8 34" xfId="6676"/>
    <cellStyle name="Currency 8 2 8 35" xfId="6677"/>
    <cellStyle name="Currency 8 2 8 36" xfId="6678"/>
    <cellStyle name="Currency 8 2 8 37" xfId="6679"/>
    <cellStyle name="Currency 8 2 8 38" xfId="6680"/>
    <cellStyle name="Currency 8 2 8 4" xfId="6681"/>
    <cellStyle name="Currency 8 2 8 5" xfId="6682"/>
    <cellStyle name="Currency 8 2 8 6" xfId="6683"/>
    <cellStyle name="Currency 8 2 8 7" xfId="6684"/>
    <cellStyle name="Currency 8 2 8 8" xfId="6685"/>
    <cellStyle name="Currency 8 2 8 9" xfId="6686"/>
    <cellStyle name="Currency 8 2 9" xfId="6687"/>
    <cellStyle name="Currency 8 2 9 10" xfId="6688"/>
    <cellStyle name="Currency 8 2 9 11" xfId="6689"/>
    <cellStyle name="Currency 8 2 9 12" xfId="6690"/>
    <cellStyle name="Currency 8 2 9 13" xfId="6691"/>
    <cellStyle name="Currency 8 2 9 14" xfId="6692"/>
    <cellStyle name="Currency 8 2 9 15" xfId="6693"/>
    <cellStyle name="Currency 8 2 9 16" xfId="6694"/>
    <cellStyle name="Currency 8 2 9 17" xfId="6695"/>
    <cellStyle name="Currency 8 2 9 18" xfId="6696"/>
    <cellStyle name="Currency 8 2 9 19" xfId="6697"/>
    <cellStyle name="Currency 8 2 9 2" xfId="6698"/>
    <cellStyle name="Currency 8 2 9 20" xfId="6699"/>
    <cellStyle name="Currency 8 2 9 21" xfId="6700"/>
    <cellStyle name="Currency 8 2 9 22" xfId="6701"/>
    <cellStyle name="Currency 8 2 9 23" xfId="6702"/>
    <cellStyle name="Currency 8 2 9 24" xfId="6703"/>
    <cellStyle name="Currency 8 2 9 25" xfId="6704"/>
    <cellStyle name="Currency 8 2 9 26" xfId="6705"/>
    <cellStyle name="Currency 8 2 9 27" xfId="6706"/>
    <cellStyle name="Currency 8 2 9 28" xfId="6707"/>
    <cellStyle name="Currency 8 2 9 29" xfId="6708"/>
    <cellStyle name="Currency 8 2 9 3" xfId="6709"/>
    <cellStyle name="Currency 8 2 9 30" xfId="6710"/>
    <cellStyle name="Currency 8 2 9 31" xfId="6711"/>
    <cellStyle name="Currency 8 2 9 32" xfId="6712"/>
    <cellStyle name="Currency 8 2 9 33" xfId="6713"/>
    <cellStyle name="Currency 8 2 9 34" xfId="6714"/>
    <cellStyle name="Currency 8 2 9 35" xfId="6715"/>
    <cellStyle name="Currency 8 2 9 36" xfId="6716"/>
    <cellStyle name="Currency 8 2 9 37" xfId="6717"/>
    <cellStyle name="Currency 8 2 9 38" xfId="6718"/>
    <cellStyle name="Currency 8 2 9 4" xfId="6719"/>
    <cellStyle name="Currency 8 2 9 5" xfId="6720"/>
    <cellStyle name="Currency 8 2 9 6" xfId="6721"/>
    <cellStyle name="Currency 8 2 9 7" xfId="6722"/>
    <cellStyle name="Currency 8 2 9 8" xfId="6723"/>
    <cellStyle name="Currency 8 2 9 9" xfId="6724"/>
    <cellStyle name="Currency 8 20" xfId="6725"/>
    <cellStyle name="Currency 8 20 10" xfId="6726"/>
    <cellStyle name="Currency 8 20 11" xfId="6727"/>
    <cellStyle name="Currency 8 20 12" xfId="6728"/>
    <cellStyle name="Currency 8 20 13" xfId="6729"/>
    <cellStyle name="Currency 8 20 14" xfId="6730"/>
    <cellStyle name="Currency 8 20 15" xfId="6731"/>
    <cellStyle name="Currency 8 20 16" xfId="6732"/>
    <cellStyle name="Currency 8 20 17" xfId="6733"/>
    <cellStyle name="Currency 8 20 18" xfId="6734"/>
    <cellStyle name="Currency 8 20 19" xfId="6735"/>
    <cellStyle name="Currency 8 20 2" xfId="6736"/>
    <cellStyle name="Currency 8 20 20" xfId="6737"/>
    <cellStyle name="Currency 8 20 21" xfId="6738"/>
    <cellStyle name="Currency 8 20 22" xfId="6739"/>
    <cellStyle name="Currency 8 20 23" xfId="6740"/>
    <cellStyle name="Currency 8 20 24" xfId="6741"/>
    <cellStyle name="Currency 8 20 25" xfId="6742"/>
    <cellStyle name="Currency 8 20 26" xfId="6743"/>
    <cellStyle name="Currency 8 20 27" xfId="6744"/>
    <cellStyle name="Currency 8 20 28" xfId="6745"/>
    <cellStyle name="Currency 8 20 29" xfId="6746"/>
    <cellStyle name="Currency 8 20 3" xfId="6747"/>
    <cellStyle name="Currency 8 20 30" xfId="6748"/>
    <cellStyle name="Currency 8 20 31" xfId="6749"/>
    <cellStyle name="Currency 8 20 32" xfId="6750"/>
    <cellStyle name="Currency 8 20 33" xfId="6751"/>
    <cellStyle name="Currency 8 20 34" xfId="6752"/>
    <cellStyle name="Currency 8 20 35" xfId="6753"/>
    <cellStyle name="Currency 8 20 36" xfId="6754"/>
    <cellStyle name="Currency 8 20 37" xfId="6755"/>
    <cellStyle name="Currency 8 20 38" xfId="6756"/>
    <cellStyle name="Currency 8 20 4" xfId="6757"/>
    <cellStyle name="Currency 8 20 5" xfId="6758"/>
    <cellStyle name="Currency 8 20 6" xfId="6759"/>
    <cellStyle name="Currency 8 20 7" xfId="6760"/>
    <cellStyle name="Currency 8 20 8" xfId="6761"/>
    <cellStyle name="Currency 8 20 9" xfId="6762"/>
    <cellStyle name="Currency 8 21" xfId="6763"/>
    <cellStyle name="Currency 8 21 10" xfId="6764"/>
    <cellStyle name="Currency 8 21 11" xfId="6765"/>
    <cellStyle name="Currency 8 21 12" xfId="6766"/>
    <cellStyle name="Currency 8 21 13" xfId="6767"/>
    <cellStyle name="Currency 8 21 14" xfId="6768"/>
    <cellStyle name="Currency 8 21 15" xfId="6769"/>
    <cellStyle name="Currency 8 21 16" xfId="6770"/>
    <cellStyle name="Currency 8 21 17" xfId="6771"/>
    <cellStyle name="Currency 8 21 18" xfId="6772"/>
    <cellStyle name="Currency 8 21 19" xfId="6773"/>
    <cellStyle name="Currency 8 21 2" xfId="6774"/>
    <cellStyle name="Currency 8 21 20" xfId="6775"/>
    <cellStyle name="Currency 8 21 21" xfId="6776"/>
    <cellStyle name="Currency 8 21 22" xfId="6777"/>
    <cellStyle name="Currency 8 21 23" xfId="6778"/>
    <cellStyle name="Currency 8 21 24" xfId="6779"/>
    <cellStyle name="Currency 8 21 25" xfId="6780"/>
    <cellStyle name="Currency 8 21 26" xfId="6781"/>
    <cellStyle name="Currency 8 21 27" xfId="6782"/>
    <cellStyle name="Currency 8 21 28" xfId="6783"/>
    <cellStyle name="Currency 8 21 29" xfId="6784"/>
    <cellStyle name="Currency 8 21 3" xfId="6785"/>
    <cellStyle name="Currency 8 21 30" xfId="6786"/>
    <cellStyle name="Currency 8 21 31" xfId="6787"/>
    <cellStyle name="Currency 8 21 32" xfId="6788"/>
    <cellStyle name="Currency 8 21 33" xfId="6789"/>
    <cellStyle name="Currency 8 21 34" xfId="6790"/>
    <cellStyle name="Currency 8 21 35" xfId="6791"/>
    <cellStyle name="Currency 8 21 36" xfId="6792"/>
    <cellStyle name="Currency 8 21 37" xfId="6793"/>
    <cellStyle name="Currency 8 21 38" xfId="6794"/>
    <cellStyle name="Currency 8 21 4" xfId="6795"/>
    <cellStyle name="Currency 8 21 5" xfId="6796"/>
    <cellStyle name="Currency 8 21 6" xfId="6797"/>
    <cellStyle name="Currency 8 21 7" xfId="6798"/>
    <cellStyle name="Currency 8 21 8" xfId="6799"/>
    <cellStyle name="Currency 8 21 9" xfId="6800"/>
    <cellStyle name="Currency 8 22" xfId="6801"/>
    <cellStyle name="Currency 8 22 10" xfId="6802"/>
    <cellStyle name="Currency 8 22 11" xfId="6803"/>
    <cellStyle name="Currency 8 22 12" xfId="6804"/>
    <cellStyle name="Currency 8 22 13" xfId="6805"/>
    <cellStyle name="Currency 8 22 14" xfId="6806"/>
    <cellStyle name="Currency 8 22 15" xfId="6807"/>
    <cellStyle name="Currency 8 22 16" xfId="6808"/>
    <cellStyle name="Currency 8 22 17" xfId="6809"/>
    <cellStyle name="Currency 8 22 18" xfId="6810"/>
    <cellStyle name="Currency 8 22 19" xfId="6811"/>
    <cellStyle name="Currency 8 22 2" xfId="6812"/>
    <cellStyle name="Currency 8 22 20" xfId="6813"/>
    <cellStyle name="Currency 8 22 21" xfId="6814"/>
    <cellStyle name="Currency 8 22 22" xfId="6815"/>
    <cellStyle name="Currency 8 22 23" xfId="6816"/>
    <cellStyle name="Currency 8 22 24" xfId="6817"/>
    <cellStyle name="Currency 8 22 25" xfId="6818"/>
    <cellStyle name="Currency 8 22 26" xfId="6819"/>
    <cellStyle name="Currency 8 22 27" xfId="6820"/>
    <cellStyle name="Currency 8 22 28" xfId="6821"/>
    <cellStyle name="Currency 8 22 29" xfId="6822"/>
    <cellStyle name="Currency 8 22 3" xfId="6823"/>
    <cellStyle name="Currency 8 22 30" xfId="6824"/>
    <cellStyle name="Currency 8 22 31" xfId="6825"/>
    <cellStyle name="Currency 8 22 32" xfId="6826"/>
    <cellStyle name="Currency 8 22 33" xfId="6827"/>
    <cellStyle name="Currency 8 22 34" xfId="6828"/>
    <cellStyle name="Currency 8 22 35" xfId="6829"/>
    <cellStyle name="Currency 8 22 36" xfId="6830"/>
    <cellStyle name="Currency 8 22 37" xfId="6831"/>
    <cellStyle name="Currency 8 22 38" xfId="6832"/>
    <cellStyle name="Currency 8 22 4" xfId="6833"/>
    <cellStyle name="Currency 8 22 5" xfId="6834"/>
    <cellStyle name="Currency 8 22 6" xfId="6835"/>
    <cellStyle name="Currency 8 22 7" xfId="6836"/>
    <cellStyle name="Currency 8 22 8" xfId="6837"/>
    <cellStyle name="Currency 8 22 9" xfId="6838"/>
    <cellStyle name="Currency 8 23" xfId="6839"/>
    <cellStyle name="Currency 8 23 10" xfId="6840"/>
    <cellStyle name="Currency 8 23 11" xfId="6841"/>
    <cellStyle name="Currency 8 23 12" xfId="6842"/>
    <cellStyle name="Currency 8 23 13" xfId="6843"/>
    <cellStyle name="Currency 8 23 14" xfId="6844"/>
    <cellStyle name="Currency 8 23 15" xfId="6845"/>
    <cellStyle name="Currency 8 23 16" xfId="6846"/>
    <cellStyle name="Currency 8 23 17" xfId="6847"/>
    <cellStyle name="Currency 8 23 18" xfId="6848"/>
    <cellStyle name="Currency 8 23 19" xfId="6849"/>
    <cellStyle name="Currency 8 23 2" xfId="6850"/>
    <cellStyle name="Currency 8 23 20" xfId="6851"/>
    <cellStyle name="Currency 8 23 21" xfId="6852"/>
    <cellStyle name="Currency 8 23 22" xfId="6853"/>
    <cellStyle name="Currency 8 23 23" xfId="6854"/>
    <cellStyle name="Currency 8 23 24" xfId="6855"/>
    <cellStyle name="Currency 8 23 25" xfId="6856"/>
    <cellStyle name="Currency 8 23 26" xfId="6857"/>
    <cellStyle name="Currency 8 23 27" xfId="6858"/>
    <cellStyle name="Currency 8 23 28" xfId="6859"/>
    <cellStyle name="Currency 8 23 29" xfId="6860"/>
    <cellStyle name="Currency 8 23 3" xfId="6861"/>
    <cellStyle name="Currency 8 23 30" xfId="6862"/>
    <cellStyle name="Currency 8 23 31" xfId="6863"/>
    <cellStyle name="Currency 8 23 32" xfId="6864"/>
    <cellStyle name="Currency 8 23 33" xfId="6865"/>
    <cellStyle name="Currency 8 23 34" xfId="6866"/>
    <cellStyle name="Currency 8 23 35" xfId="6867"/>
    <cellStyle name="Currency 8 23 36" xfId="6868"/>
    <cellStyle name="Currency 8 23 37" xfId="6869"/>
    <cellStyle name="Currency 8 23 38" xfId="6870"/>
    <cellStyle name="Currency 8 23 4" xfId="6871"/>
    <cellStyle name="Currency 8 23 5" xfId="6872"/>
    <cellStyle name="Currency 8 23 6" xfId="6873"/>
    <cellStyle name="Currency 8 23 7" xfId="6874"/>
    <cellStyle name="Currency 8 23 8" xfId="6875"/>
    <cellStyle name="Currency 8 23 9" xfId="6876"/>
    <cellStyle name="Currency 8 24" xfId="6877"/>
    <cellStyle name="Currency 8 24 10" xfId="6878"/>
    <cellStyle name="Currency 8 24 11" xfId="6879"/>
    <cellStyle name="Currency 8 24 12" xfId="6880"/>
    <cellStyle name="Currency 8 24 13" xfId="6881"/>
    <cellStyle name="Currency 8 24 14" xfId="6882"/>
    <cellStyle name="Currency 8 24 15" xfId="6883"/>
    <cellStyle name="Currency 8 24 16" xfId="6884"/>
    <cellStyle name="Currency 8 24 17" xfId="6885"/>
    <cellStyle name="Currency 8 24 18" xfId="6886"/>
    <cellStyle name="Currency 8 24 19" xfId="6887"/>
    <cellStyle name="Currency 8 24 2" xfId="6888"/>
    <cellStyle name="Currency 8 24 20" xfId="6889"/>
    <cellStyle name="Currency 8 24 21" xfId="6890"/>
    <cellStyle name="Currency 8 24 22" xfId="6891"/>
    <cellStyle name="Currency 8 24 23" xfId="6892"/>
    <cellStyle name="Currency 8 24 24" xfId="6893"/>
    <cellStyle name="Currency 8 24 25" xfId="6894"/>
    <cellStyle name="Currency 8 24 26" xfId="6895"/>
    <cellStyle name="Currency 8 24 27" xfId="6896"/>
    <cellStyle name="Currency 8 24 28" xfId="6897"/>
    <cellStyle name="Currency 8 24 29" xfId="6898"/>
    <cellStyle name="Currency 8 24 3" xfId="6899"/>
    <cellStyle name="Currency 8 24 30" xfId="6900"/>
    <cellStyle name="Currency 8 24 31" xfId="6901"/>
    <cellStyle name="Currency 8 24 32" xfId="6902"/>
    <cellStyle name="Currency 8 24 33" xfId="6903"/>
    <cellStyle name="Currency 8 24 34" xfId="6904"/>
    <cellStyle name="Currency 8 24 35" xfId="6905"/>
    <cellStyle name="Currency 8 24 36" xfId="6906"/>
    <cellStyle name="Currency 8 24 37" xfId="6907"/>
    <cellStyle name="Currency 8 24 38" xfId="6908"/>
    <cellStyle name="Currency 8 24 4" xfId="6909"/>
    <cellStyle name="Currency 8 24 5" xfId="6910"/>
    <cellStyle name="Currency 8 24 6" xfId="6911"/>
    <cellStyle name="Currency 8 24 7" xfId="6912"/>
    <cellStyle name="Currency 8 24 8" xfId="6913"/>
    <cellStyle name="Currency 8 24 9" xfId="6914"/>
    <cellStyle name="Currency 8 25" xfId="6915"/>
    <cellStyle name="Currency 8 25 10" xfId="6916"/>
    <cellStyle name="Currency 8 25 11" xfId="6917"/>
    <cellStyle name="Currency 8 25 12" xfId="6918"/>
    <cellStyle name="Currency 8 25 13" xfId="6919"/>
    <cellStyle name="Currency 8 25 14" xfId="6920"/>
    <cellStyle name="Currency 8 25 15" xfId="6921"/>
    <cellStyle name="Currency 8 25 16" xfId="6922"/>
    <cellStyle name="Currency 8 25 17" xfId="6923"/>
    <cellStyle name="Currency 8 25 18" xfId="6924"/>
    <cellStyle name="Currency 8 25 19" xfId="6925"/>
    <cellStyle name="Currency 8 25 2" xfId="6926"/>
    <cellStyle name="Currency 8 25 20" xfId="6927"/>
    <cellStyle name="Currency 8 25 21" xfId="6928"/>
    <cellStyle name="Currency 8 25 22" xfId="6929"/>
    <cellStyle name="Currency 8 25 23" xfId="6930"/>
    <cellStyle name="Currency 8 25 24" xfId="6931"/>
    <cellStyle name="Currency 8 25 25" xfId="6932"/>
    <cellStyle name="Currency 8 25 26" xfId="6933"/>
    <cellStyle name="Currency 8 25 27" xfId="6934"/>
    <cellStyle name="Currency 8 25 28" xfId="6935"/>
    <cellStyle name="Currency 8 25 29" xfId="6936"/>
    <cellStyle name="Currency 8 25 3" xfId="6937"/>
    <cellStyle name="Currency 8 25 30" xfId="6938"/>
    <cellStyle name="Currency 8 25 31" xfId="6939"/>
    <cellStyle name="Currency 8 25 32" xfId="6940"/>
    <cellStyle name="Currency 8 25 33" xfId="6941"/>
    <cellStyle name="Currency 8 25 34" xfId="6942"/>
    <cellStyle name="Currency 8 25 35" xfId="6943"/>
    <cellStyle name="Currency 8 25 36" xfId="6944"/>
    <cellStyle name="Currency 8 25 37" xfId="6945"/>
    <cellStyle name="Currency 8 25 38" xfId="6946"/>
    <cellStyle name="Currency 8 25 4" xfId="6947"/>
    <cellStyle name="Currency 8 25 5" xfId="6948"/>
    <cellStyle name="Currency 8 25 6" xfId="6949"/>
    <cellStyle name="Currency 8 25 7" xfId="6950"/>
    <cellStyle name="Currency 8 25 8" xfId="6951"/>
    <cellStyle name="Currency 8 25 9" xfId="6952"/>
    <cellStyle name="Currency 8 26" xfId="6953"/>
    <cellStyle name="Currency 8 26 10" xfId="6954"/>
    <cellStyle name="Currency 8 26 11" xfId="6955"/>
    <cellStyle name="Currency 8 26 12" xfId="6956"/>
    <cellStyle name="Currency 8 26 13" xfId="6957"/>
    <cellStyle name="Currency 8 26 14" xfId="6958"/>
    <cellStyle name="Currency 8 26 15" xfId="6959"/>
    <cellStyle name="Currency 8 26 16" xfId="6960"/>
    <cellStyle name="Currency 8 26 17" xfId="6961"/>
    <cellStyle name="Currency 8 26 18" xfId="6962"/>
    <cellStyle name="Currency 8 26 19" xfId="6963"/>
    <cellStyle name="Currency 8 26 2" xfId="6964"/>
    <cellStyle name="Currency 8 26 20" xfId="6965"/>
    <cellStyle name="Currency 8 26 21" xfId="6966"/>
    <cellStyle name="Currency 8 26 22" xfId="6967"/>
    <cellStyle name="Currency 8 26 23" xfId="6968"/>
    <cellStyle name="Currency 8 26 24" xfId="6969"/>
    <cellStyle name="Currency 8 26 25" xfId="6970"/>
    <cellStyle name="Currency 8 26 26" xfId="6971"/>
    <cellStyle name="Currency 8 26 27" xfId="6972"/>
    <cellStyle name="Currency 8 26 28" xfId="6973"/>
    <cellStyle name="Currency 8 26 29" xfId="6974"/>
    <cellStyle name="Currency 8 26 3" xfId="6975"/>
    <cellStyle name="Currency 8 26 30" xfId="6976"/>
    <cellStyle name="Currency 8 26 31" xfId="6977"/>
    <cellStyle name="Currency 8 26 32" xfId="6978"/>
    <cellStyle name="Currency 8 26 33" xfId="6979"/>
    <cellStyle name="Currency 8 26 34" xfId="6980"/>
    <cellStyle name="Currency 8 26 35" xfId="6981"/>
    <cellStyle name="Currency 8 26 36" xfId="6982"/>
    <cellStyle name="Currency 8 26 37" xfId="6983"/>
    <cellStyle name="Currency 8 26 38" xfId="6984"/>
    <cellStyle name="Currency 8 26 4" xfId="6985"/>
    <cellStyle name="Currency 8 26 5" xfId="6986"/>
    <cellStyle name="Currency 8 26 6" xfId="6987"/>
    <cellStyle name="Currency 8 26 7" xfId="6988"/>
    <cellStyle name="Currency 8 26 8" xfId="6989"/>
    <cellStyle name="Currency 8 26 9" xfId="6990"/>
    <cellStyle name="Currency 8 27" xfId="6991"/>
    <cellStyle name="Currency 8 27 10" xfId="6992"/>
    <cellStyle name="Currency 8 27 11" xfId="6993"/>
    <cellStyle name="Currency 8 27 12" xfId="6994"/>
    <cellStyle name="Currency 8 27 13" xfId="6995"/>
    <cellStyle name="Currency 8 27 14" xfId="6996"/>
    <cellStyle name="Currency 8 27 15" xfId="6997"/>
    <cellStyle name="Currency 8 27 16" xfId="6998"/>
    <cellStyle name="Currency 8 27 17" xfId="6999"/>
    <cellStyle name="Currency 8 27 18" xfId="7000"/>
    <cellStyle name="Currency 8 27 19" xfId="7001"/>
    <cellStyle name="Currency 8 27 2" xfId="7002"/>
    <cellStyle name="Currency 8 27 20" xfId="7003"/>
    <cellStyle name="Currency 8 27 21" xfId="7004"/>
    <cellStyle name="Currency 8 27 22" xfId="7005"/>
    <cellStyle name="Currency 8 27 23" xfId="7006"/>
    <cellStyle name="Currency 8 27 24" xfId="7007"/>
    <cellStyle name="Currency 8 27 25" xfId="7008"/>
    <cellStyle name="Currency 8 27 26" xfId="7009"/>
    <cellStyle name="Currency 8 27 27" xfId="7010"/>
    <cellStyle name="Currency 8 27 28" xfId="7011"/>
    <cellStyle name="Currency 8 27 29" xfId="7012"/>
    <cellStyle name="Currency 8 27 3" xfId="7013"/>
    <cellStyle name="Currency 8 27 30" xfId="7014"/>
    <cellStyle name="Currency 8 27 31" xfId="7015"/>
    <cellStyle name="Currency 8 27 32" xfId="7016"/>
    <cellStyle name="Currency 8 27 33" xfId="7017"/>
    <cellStyle name="Currency 8 27 34" xfId="7018"/>
    <cellStyle name="Currency 8 27 35" xfId="7019"/>
    <cellStyle name="Currency 8 27 36" xfId="7020"/>
    <cellStyle name="Currency 8 27 37" xfId="7021"/>
    <cellStyle name="Currency 8 27 38" xfId="7022"/>
    <cellStyle name="Currency 8 27 4" xfId="7023"/>
    <cellStyle name="Currency 8 27 5" xfId="7024"/>
    <cellStyle name="Currency 8 27 6" xfId="7025"/>
    <cellStyle name="Currency 8 27 7" xfId="7026"/>
    <cellStyle name="Currency 8 27 8" xfId="7027"/>
    <cellStyle name="Currency 8 27 9" xfId="7028"/>
    <cellStyle name="Currency 8 28" xfId="7029"/>
    <cellStyle name="Currency 8 28 10" xfId="7030"/>
    <cellStyle name="Currency 8 28 11" xfId="7031"/>
    <cellStyle name="Currency 8 28 12" xfId="7032"/>
    <cellStyle name="Currency 8 28 13" xfId="7033"/>
    <cellStyle name="Currency 8 28 14" xfId="7034"/>
    <cellStyle name="Currency 8 28 15" xfId="7035"/>
    <cellStyle name="Currency 8 28 16" xfId="7036"/>
    <cellStyle name="Currency 8 28 17" xfId="7037"/>
    <cellStyle name="Currency 8 28 18" xfId="7038"/>
    <cellStyle name="Currency 8 28 19" xfId="7039"/>
    <cellStyle name="Currency 8 28 2" xfId="7040"/>
    <cellStyle name="Currency 8 28 20" xfId="7041"/>
    <cellStyle name="Currency 8 28 21" xfId="7042"/>
    <cellStyle name="Currency 8 28 22" xfId="7043"/>
    <cellStyle name="Currency 8 28 23" xfId="7044"/>
    <cellStyle name="Currency 8 28 24" xfId="7045"/>
    <cellStyle name="Currency 8 28 25" xfId="7046"/>
    <cellStyle name="Currency 8 28 26" xfId="7047"/>
    <cellStyle name="Currency 8 28 27" xfId="7048"/>
    <cellStyle name="Currency 8 28 28" xfId="7049"/>
    <cellStyle name="Currency 8 28 29" xfId="7050"/>
    <cellStyle name="Currency 8 28 3" xfId="7051"/>
    <cellStyle name="Currency 8 28 30" xfId="7052"/>
    <cellStyle name="Currency 8 28 31" xfId="7053"/>
    <cellStyle name="Currency 8 28 32" xfId="7054"/>
    <cellStyle name="Currency 8 28 33" xfId="7055"/>
    <cellStyle name="Currency 8 28 34" xfId="7056"/>
    <cellStyle name="Currency 8 28 35" xfId="7057"/>
    <cellStyle name="Currency 8 28 36" xfId="7058"/>
    <cellStyle name="Currency 8 28 37" xfId="7059"/>
    <cellStyle name="Currency 8 28 38" xfId="7060"/>
    <cellStyle name="Currency 8 28 4" xfId="7061"/>
    <cellStyle name="Currency 8 28 5" xfId="7062"/>
    <cellStyle name="Currency 8 28 6" xfId="7063"/>
    <cellStyle name="Currency 8 28 7" xfId="7064"/>
    <cellStyle name="Currency 8 28 8" xfId="7065"/>
    <cellStyle name="Currency 8 28 9" xfId="7066"/>
    <cellStyle name="Currency 8 29" xfId="7067"/>
    <cellStyle name="Currency 8 29 10" xfId="7068"/>
    <cellStyle name="Currency 8 29 11" xfId="7069"/>
    <cellStyle name="Currency 8 29 12" xfId="7070"/>
    <cellStyle name="Currency 8 29 13" xfId="7071"/>
    <cellStyle name="Currency 8 29 14" xfId="7072"/>
    <cellStyle name="Currency 8 29 15" xfId="7073"/>
    <cellStyle name="Currency 8 29 16" xfId="7074"/>
    <cellStyle name="Currency 8 29 17" xfId="7075"/>
    <cellStyle name="Currency 8 29 18" xfId="7076"/>
    <cellStyle name="Currency 8 29 19" xfId="7077"/>
    <cellStyle name="Currency 8 29 2" xfId="7078"/>
    <cellStyle name="Currency 8 29 20" xfId="7079"/>
    <cellStyle name="Currency 8 29 21" xfId="7080"/>
    <cellStyle name="Currency 8 29 22" xfId="7081"/>
    <cellStyle name="Currency 8 29 23" xfId="7082"/>
    <cellStyle name="Currency 8 29 24" xfId="7083"/>
    <cellStyle name="Currency 8 29 25" xfId="7084"/>
    <cellStyle name="Currency 8 29 26" xfId="7085"/>
    <cellStyle name="Currency 8 29 27" xfId="7086"/>
    <cellStyle name="Currency 8 29 28" xfId="7087"/>
    <cellStyle name="Currency 8 29 29" xfId="7088"/>
    <cellStyle name="Currency 8 29 3" xfId="7089"/>
    <cellStyle name="Currency 8 29 30" xfId="7090"/>
    <cellStyle name="Currency 8 29 31" xfId="7091"/>
    <cellStyle name="Currency 8 29 32" xfId="7092"/>
    <cellStyle name="Currency 8 29 33" xfId="7093"/>
    <cellStyle name="Currency 8 29 34" xfId="7094"/>
    <cellStyle name="Currency 8 29 35" xfId="7095"/>
    <cellStyle name="Currency 8 29 36" xfId="7096"/>
    <cellStyle name="Currency 8 29 37" xfId="7097"/>
    <cellStyle name="Currency 8 29 38" xfId="7098"/>
    <cellStyle name="Currency 8 29 4" xfId="7099"/>
    <cellStyle name="Currency 8 29 5" xfId="7100"/>
    <cellStyle name="Currency 8 29 6" xfId="7101"/>
    <cellStyle name="Currency 8 29 7" xfId="7102"/>
    <cellStyle name="Currency 8 29 8" xfId="7103"/>
    <cellStyle name="Currency 8 29 9" xfId="7104"/>
    <cellStyle name="Currency 8 3" xfId="7105"/>
    <cellStyle name="Currency 8 3 10" xfId="7106"/>
    <cellStyle name="Currency 8 3 11" xfId="7107"/>
    <cellStyle name="Currency 8 3 12" xfId="7108"/>
    <cellStyle name="Currency 8 3 13" xfId="7109"/>
    <cellStyle name="Currency 8 3 14" xfId="7110"/>
    <cellStyle name="Currency 8 3 15" xfId="7111"/>
    <cellStyle name="Currency 8 3 16" xfId="7112"/>
    <cellStyle name="Currency 8 3 17" xfId="7113"/>
    <cellStyle name="Currency 8 3 18" xfId="7114"/>
    <cellStyle name="Currency 8 3 19" xfId="7115"/>
    <cellStyle name="Currency 8 3 2" xfId="7116"/>
    <cellStyle name="Currency 8 3 20" xfId="7117"/>
    <cellStyle name="Currency 8 3 21" xfId="7118"/>
    <cellStyle name="Currency 8 3 22" xfId="7119"/>
    <cellStyle name="Currency 8 3 23" xfId="7120"/>
    <cellStyle name="Currency 8 3 24" xfId="7121"/>
    <cellStyle name="Currency 8 3 25" xfId="7122"/>
    <cellStyle name="Currency 8 3 26" xfId="7123"/>
    <cellStyle name="Currency 8 3 27" xfId="7124"/>
    <cellStyle name="Currency 8 3 28" xfId="7125"/>
    <cellStyle name="Currency 8 3 29" xfId="7126"/>
    <cellStyle name="Currency 8 3 3" xfId="7127"/>
    <cellStyle name="Currency 8 3 30" xfId="7128"/>
    <cellStyle name="Currency 8 3 31" xfId="7129"/>
    <cellStyle name="Currency 8 3 32" xfId="7130"/>
    <cellStyle name="Currency 8 3 33" xfId="7131"/>
    <cellStyle name="Currency 8 3 34" xfId="7132"/>
    <cellStyle name="Currency 8 3 35" xfId="7133"/>
    <cellStyle name="Currency 8 3 36" xfId="7134"/>
    <cellStyle name="Currency 8 3 37" xfId="7135"/>
    <cellStyle name="Currency 8 3 38" xfId="7136"/>
    <cellStyle name="Currency 8 3 4" xfId="7137"/>
    <cellStyle name="Currency 8 3 5" xfId="7138"/>
    <cellStyle name="Currency 8 3 6" xfId="7139"/>
    <cellStyle name="Currency 8 3 7" xfId="7140"/>
    <cellStyle name="Currency 8 3 8" xfId="7141"/>
    <cellStyle name="Currency 8 3 9" xfId="7142"/>
    <cellStyle name="Currency 8 30" xfId="7143"/>
    <cellStyle name="Currency 8 30 10" xfId="7144"/>
    <cellStyle name="Currency 8 30 11" xfId="7145"/>
    <cellStyle name="Currency 8 30 12" xfId="7146"/>
    <cellStyle name="Currency 8 30 13" xfId="7147"/>
    <cellStyle name="Currency 8 30 14" xfId="7148"/>
    <cellStyle name="Currency 8 30 15" xfId="7149"/>
    <cellStyle name="Currency 8 30 16" xfId="7150"/>
    <cellStyle name="Currency 8 30 17" xfId="7151"/>
    <cellStyle name="Currency 8 30 18" xfId="7152"/>
    <cellStyle name="Currency 8 30 19" xfId="7153"/>
    <cellStyle name="Currency 8 30 2" xfId="7154"/>
    <cellStyle name="Currency 8 30 20" xfId="7155"/>
    <cellStyle name="Currency 8 30 21" xfId="7156"/>
    <cellStyle name="Currency 8 30 22" xfId="7157"/>
    <cellStyle name="Currency 8 30 23" xfId="7158"/>
    <cellStyle name="Currency 8 30 24" xfId="7159"/>
    <cellStyle name="Currency 8 30 25" xfId="7160"/>
    <cellStyle name="Currency 8 30 26" xfId="7161"/>
    <cellStyle name="Currency 8 30 27" xfId="7162"/>
    <cellStyle name="Currency 8 30 28" xfId="7163"/>
    <cellStyle name="Currency 8 30 29" xfId="7164"/>
    <cellStyle name="Currency 8 30 3" xfId="7165"/>
    <cellStyle name="Currency 8 30 30" xfId="7166"/>
    <cellStyle name="Currency 8 30 31" xfId="7167"/>
    <cellStyle name="Currency 8 30 32" xfId="7168"/>
    <cellStyle name="Currency 8 30 33" xfId="7169"/>
    <cellStyle name="Currency 8 30 34" xfId="7170"/>
    <cellStyle name="Currency 8 30 35" xfId="7171"/>
    <cellStyle name="Currency 8 30 36" xfId="7172"/>
    <cellStyle name="Currency 8 30 37" xfId="7173"/>
    <cellStyle name="Currency 8 30 38" xfId="7174"/>
    <cellStyle name="Currency 8 30 4" xfId="7175"/>
    <cellStyle name="Currency 8 30 5" xfId="7176"/>
    <cellStyle name="Currency 8 30 6" xfId="7177"/>
    <cellStyle name="Currency 8 30 7" xfId="7178"/>
    <cellStyle name="Currency 8 30 8" xfId="7179"/>
    <cellStyle name="Currency 8 30 9" xfId="7180"/>
    <cellStyle name="Currency 8 31" xfId="7181"/>
    <cellStyle name="Currency 8 31 10" xfId="7182"/>
    <cellStyle name="Currency 8 31 11" xfId="7183"/>
    <cellStyle name="Currency 8 31 12" xfId="7184"/>
    <cellStyle name="Currency 8 31 13" xfId="7185"/>
    <cellStyle name="Currency 8 31 14" xfId="7186"/>
    <cellStyle name="Currency 8 31 15" xfId="7187"/>
    <cellStyle name="Currency 8 31 16" xfId="7188"/>
    <cellStyle name="Currency 8 31 17" xfId="7189"/>
    <cellStyle name="Currency 8 31 18" xfId="7190"/>
    <cellStyle name="Currency 8 31 19" xfId="7191"/>
    <cellStyle name="Currency 8 31 2" xfId="7192"/>
    <cellStyle name="Currency 8 31 20" xfId="7193"/>
    <cellStyle name="Currency 8 31 21" xfId="7194"/>
    <cellStyle name="Currency 8 31 22" xfId="7195"/>
    <cellStyle name="Currency 8 31 23" xfId="7196"/>
    <cellStyle name="Currency 8 31 24" xfId="7197"/>
    <cellStyle name="Currency 8 31 25" xfId="7198"/>
    <cellStyle name="Currency 8 31 26" xfId="7199"/>
    <cellStyle name="Currency 8 31 27" xfId="7200"/>
    <cellStyle name="Currency 8 31 28" xfId="7201"/>
    <cellStyle name="Currency 8 31 29" xfId="7202"/>
    <cellStyle name="Currency 8 31 3" xfId="7203"/>
    <cellStyle name="Currency 8 31 30" xfId="7204"/>
    <cellStyle name="Currency 8 31 31" xfId="7205"/>
    <cellStyle name="Currency 8 31 32" xfId="7206"/>
    <cellStyle name="Currency 8 31 33" xfId="7207"/>
    <cellStyle name="Currency 8 31 34" xfId="7208"/>
    <cellStyle name="Currency 8 31 35" xfId="7209"/>
    <cellStyle name="Currency 8 31 36" xfId="7210"/>
    <cellStyle name="Currency 8 31 37" xfId="7211"/>
    <cellStyle name="Currency 8 31 38" xfId="7212"/>
    <cellStyle name="Currency 8 31 4" xfId="7213"/>
    <cellStyle name="Currency 8 31 5" xfId="7214"/>
    <cellStyle name="Currency 8 31 6" xfId="7215"/>
    <cellStyle name="Currency 8 31 7" xfId="7216"/>
    <cellStyle name="Currency 8 31 8" xfId="7217"/>
    <cellStyle name="Currency 8 31 9" xfId="7218"/>
    <cellStyle name="Currency 8 32" xfId="7219"/>
    <cellStyle name="Currency 8 32 10" xfId="7220"/>
    <cellStyle name="Currency 8 32 11" xfId="7221"/>
    <cellStyle name="Currency 8 32 12" xfId="7222"/>
    <cellStyle name="Currency 8 32 13" xfId="7223"/>
    <cellStyle name="Currency 8 32 14" xfId="7224"/>
    <cellStyle name="Currency 8 32 15" xfId="7225"/>
    <cellStyle name="Currency 8 32 16" xfId="7226"/>
    <cellStyle name="Currency 8 32 17" xfId="7227"/>
    <cellStyle name="Currency 8 32 18" xfId="7228"/>
    <cellStyle name="Currency 8 32 19" xfId="7229"/>
    <cellStyle name="Currency 8 32 2" xfId="7230"/>
    <cellStyle name="Currency 8 32 20" xfId="7231"/>
    <cellStyle name="Currency 8 32 21" xfId="7232"/>
    <cellStyle name="Currency 8 32 22" xfId="7233"/>
    <cellStyle name="Currency 8 32 23" xfId="7234"/>
    <cellStyle name="Currency 8 32 24" xfId="7235"/>
    <cellStyle name="Currency 8 32 25" xfId="7236"/>
    <cellStyle name="Currency 8 32 26" xfId="7237"/>
    <cellStyle name="Currency 8 32 27" xfId="7238"/>
    <cellStyle name="Currency 8 32 28" xfId="7239"/>
    <cellStyle name="Currency 8 32 29" xfId="7240"/>
    <cellStyle name="Currency 8 32 3" xfId="7241"/>
    <cellStyle name="Currency 8 32 30" xfId="7242"/>
    <cellStyle name="Currency 8 32 31" xfId="7243"/>
    <cellStyle name="Currency 8 32 32" xfId="7244"/>
    <cellStyle name="Currency 8 32 33" xfId="7245"/>
    <cellStyle name="Currency 8 32 34" xfId="7246"/>
    <cellStyle name="Currency 8 32 35" xfId="7247"/>
    <cellStyle name="Currency 8 32 36" xfId="7248"/>
    <cellStyle name="Currency 8 32 37" xfId="7249"/>
    <cellStyle name="Currency 8 32 38" xfId="7250"/>
    <cellStyle name="Currency 8 32 4" xfId="7251"/>
    <cellStyle name="Currency 8 32 5" xfId="7252"/>
    <cellStyle name="Currency 8 32 6" xfId="7253"/>
    <cellStyle name="Currency 8 32 7" xfId="7254"/>
    <cellStyle name="Currency 8 32 8" xfId="7255"/>
    <cellStyle name="Currency 8 32 9" xfId="7256"/>
    <cellStyle name="Currency 8 33" xfId="7257"/>
    <cellStyle name="Currency 8 33 10" xfId="7258"/>
    <cellStyle name="Currency 8 33 11" xfId="7259"/>
    <cellStyle name="Currency 8 33 12" xfId="7260"/>
    <cellStyle name="Currency 8 33 13" xfId="7261"/>
    <cellStyle name="Currency 8 33 14" xfId="7262"/>
    <cellStyle name="Currency 8 33 15" xfId="7263"/>
    <cellStyle name="Currency 8 33 16" xfId="7264"/>
    <cellStyle name="Currency 8 33 17" xfId="7265"/>
    <cellStyle name="Currency 8 33 18" xfId="7266"/>
    <cellStyle name="Currency 8 33 19" xfId="7267"/>
    <cellStyle name="Currency 8 33 2" xfId="7268"/>
    <cellStyle name="Currency 8 33 20" xfId="7269"/>
    <cellStyle name="Currency 8 33 21" xfId="7270"/>
    <cellStyle name="Currency 8 33 22" xfId="7271"/>
    <cellStyle name="Currency 8 33 23" xfId="7272"/>
    <cellStyle name="Currency 8 33 24" xfId="7273"/>
    <cellStyle name="Currency 8 33 25" xfId="7274"/>
    <cellStyle name="Currency 8 33 26" xfId="7275"/>
    <cellStyle name="Currency 8 33 27" xfId="7276"/>
    <cellStyle name="Currency 8 33 28" xfId="7277"/>
    <cellStyle name="Currency 8 33 29" xfId="7278"/>
    <cellStyle name="Currency 8 33 3" xfId="7279"/>
    <cellStyle name="Currency 8 33 30" xfId="7280"/>
    <cellStyle name="Currency 8 33 31" xfId="7281"/>
    <cellStyle name="Currency 8 33 32" xfId="7282"/>
    <cellStyle name="Currency 8 33 33" xfId="7283"/>
    <cellStyle name="Currency 8 33 34" xfId="7284"/>
    <cellStyle name="Currency 8 33 35" xfId="7285"/>
    <cellStyle name="Currency 8 33 36" xfId="7286"/>
    <cellStyle name="Currency 8 33 37" xfId="7287"/>
    <cellStyle name="Currency 8 33 38" xfId="7288"/>
    <cellStyle name="Currency 8 33 4" xfId="7289"/>
    <cellStyle name="Currency 8 33 5" xfId="7290"/>
    <cellStyle name="Currency 8 33 6" xfId="7291"/>
    <cellStyle name="Currency 8 33 7" xfId="7292"/>
    <cellStyle name="Currency 8 33 8" xfId="7293"/>
    <cellStyle name="Currency 8 33 9" xfId="7294"/>
    <cellStyle name="Currency 8 34" xfId="7295"/>
    <cellStyle name="Currency 8 34 10" xfId="7296"/>
    <cellStyle name="Currency 8 34 11" xfId="7297"/>
    <cellStyle name="Currency 8 34 12" xfId="7298"/>
    <cellStyle name="Currency 8 34 13" xfId="7299"/>
    <cellStyle name="Currency 8 34 14" xfId="7300"/>
    <cellStyle name="Currency 8 34 15" xfId="7301"/>
    <cellStyle name="Currency 8 34 16" xfId="7302"/>
    <cellStyle name="Currency 8 34 17" xfId="7303"/>
    <cellStyle name="Currency 8 34 18" xfId="7304"/>
    <cellStyle name="Currency 8 34 19" xfId="7305"/>
    <cellStyle name="Currency 8 34 2" xfId="7306"/>
    <cellStyle name="Currency 8 34 20" xfId="7307"/>
    <cellStyle name="Currency 8 34 21" xfId="7308"/>
    <cellStyle name="Currency 8 34 22" xfId="7309"/>
    <cellStyle name="Currency 8 34 23" xfId="7310"/>
    <cellStyle name="Currency 8 34 24" xfId="7311"/>
    <cellStyle name="Currency 8 34 25" xfId="7312"/>
    <cellStyle name="Currency 8 34 26" xfId="7313"/>
    <cellStyle name="Currency 8 34 27" xfId="7314"/>
    <cellStyle name="Currency 8 34 28" xfId="7315"/>
    <cellStyle name="Currency 8 34 29" xfId="7316"/>
    <cellStyle name="Currency 8 34 3" xfId="7317"/>
    <cellStyle name="Currency 8 34 30" xfId="7318"/>
    <cellStyle name="Currency 8 34 31" xfId="7319"/>
    <cellStyle name="Currency 8 34 32" xfId="7320"/>
    <cellStyle name="Currency 8 34 33" xfId="7321"/>
    <cellStyle name="Currency 8 34 34" xfId="7322"/>
    <cellStyle name="Currency 8 34 35" xfId="7323"/>
    <cellStyle name="Currency 8 34 36" xfId="7324"/>
    <cellStyle name="Currency 8 34 37" xfId="7325"/>
    <cellStyle name="Currency 8 34 38" xfId="7326"/>
    <cellStyle name="Currency 8 34 4" xfId="7327"/>
    <cellStyle name="Currency 8 34 5" xfId="7328"/>
    <cellStyle name="Currency 8 34 6" xfId="7329"/>
    <cellStyle name="Currency 8 34 7" xfId="7330"/>
    <cellStyle name="Currency 8 34 8" xfId="7331"/>
    <cellStyle name="Currency 8 34 9" xfId="7332"/>
    <cellStyle name="Currency 8 35" xfId="7333"/>
    <cellStyle name="Currency 8 35 10" xfId="7334"/>
    <cellStyle name="Currency 8 35 11" xfId="7335"/>
    <cellStyle name="Currency 8 35 12" xfId="7336"/>
    <cellStyle name="Currency 8 35 13" xfId="7337"/>
    <cellStyle name="Currency 8 35 14" xfId="7338"/>
    <cellStyle name="Currency 8 35 15" xfId="7339"/>
    <cellStyle name="Currency 8 35 16" xfId="7340"/>
    <cellStyle name="Currency 8 35 17" xfId="7341"/>
    <cellStyle name="Currency 8 35 18" xfId="7342"/>
    <cellStyle name="Currency 8 35 19" xfId="7343"/>
    <cellStyle name="Currency 8 35 2" xfId="7344"/>
    <cellStyle name="Currency 8 35 20" xfId="7345"/>
    <cellStyle name="Currency 8 35 21" xfId="7346"/>
    <cellStyle name="Currency 8 35 22" xfId="7347"/>
    <cellStyle name="Currency 8 35 23" xfId="7348"/>
    <cellStyle name="Currency 8 35 24" xfId="7349"/>
    <cellStyle name="Currency 8 35 25" xfId="7350"/>
    <cellStyle name="Currency 8 35 26" xfId="7351"/>
    <cellStyle name="Currency 8 35 27" xfId="7352"/>
    <cellStyle name="Currency 8 35 28" xfId="7353"/>
    <cellStyle name="Currency 8 35 29" xfId="7354"/>
    <cellStyle name="Currency 8 35 3" xfId="7355"/>
    <cellStyle name="Currency 8 35 30" xfId="7356"/>
    <cellStyle name="Currency 8 35 31" xfId="7357"/>
    <cellStyle name="Currency 8 35 32" xfId="7358"/>
    <cellStyle name="Currency 8 35 33" xfId="7359"/>
    <cellStyle name="Currency 8 35 34" xfId="7360"/>
    <cellStyle name="Currency 8 35 35" xfId="7361"/>
    <cellStyle name="Currency 8 35 36" xfId="7362"/>
    <cellStyle name="Currency 8 35 37" xfId="7363"/>
    <cellStyle name="Currency 8 35 38" xfId="7364"/>
    <cellStyle name="Currency 8 35 4" xfId="7365"/>
    <cellStyle name="Currency 8 35 5" xfId="7366"/>
    <cellStyle name="Currency 8 35 6" xfId="7367"/>
    <cellStyle name="Currency 8 35 7" xfId="7368"/>
    <cellStyle name="Currency 8 35 8" xfId="7369"/>
    <cellStyle name="Currency 8 35 9" xfId="7370"/>
    <cellStyle name="Currency 8 36" xfId="7371"/>
    <cellStyle name="Currency 8 36 10" xfId="7372"/>
    <cellStyle name="Currency 8 36 11" xfId="7373"/>
    <cellStyle name="Currency 8 36 12" xfId="7374"/>
    <cellStyle name="Currency 8 36 13" xfId="7375"/>
    <cellStyle name="Currency 8 36 14" xfId="7376"/>
    <cellStyle name="Currency 8 36 15" xfId="7377"/>
    <cellStyle name="Currency 8 36 16" xfId="7378"/>
    <cellStyle name="Currency 8 36 17" xfId="7379"/>
    <cellStyle name="Currency 8 36 18" xfId="7380"/>
    <cellStyle name="Currency 8 36 19" xfId="7381"/>
    <cellStyle name="Currency 8 36 2" xfId="7382"/>
    <cellStyle name="Currency 8 36 20" xfId="7383"/>
    <cellStyle name="Currency 8 36 21" xfId="7384"/>
    <cellStyle name="Currency 8 36 22" xfId="7385"/>
    <cellStyle name="Currency 8 36 23" xfId="7386"/>
    <cellStyle name="Currency 8 36 24" xfId="7387"/>
    <cellStyle name="Currency 8 36 25" xfId="7388"/>
    <cellStyle name="Currency 8 36 26" xfId="7389"/>
    <cellStyle name="Currency 8 36 27" xfId="7390"/>
    <cellStyle name="Currency 8 36 28" xfId="7391"/>
    <cellStyle name="Currency 8 36 29" xfId="7392"/>
    <cellStyle name="Currency 8 36 3" xfId="7393"/>
    <cellStyle name="Currency 8 36 30" xfId="7394"/>
    <cellStyle name="Currency 8 36 31" xfId="7395"/>
    <cellStyle name="Currency 8 36 32" xfId="7396"/>
    <cellStyle name="Currency 8 36 33" xfId="7397"/>
    <cellStyle name="Currency 8 36 34" xfId="7398"/>
    <cellStyle name="Currency 8 36 35" xfId="7399"/>
    <cellStyle name="Currency 8 36 36" xfId="7400"/>
    <cellStyle name="Currency 8 36 37" xfId="7401"/>
    <cellStyle name="Currency 8 36 38" xfId="7402"/>
    <cellStyle name="Currency 8 36 4" xfId="7403"/>
    <cellStyle name="Currency 8 36 5" xfId="7404"/>
    <cellStyle name="Currency 8 36 6" xfId="7405"/>
    <cellStyle name="Currency 8 36 7" xfId="7406"/>
    <cellStyle name="Currency 8 36 8" xfId="7407"/>
    <cellStyle name="Currency 8 36 9" xfId="7408"/>
    <cellStyle name="Currency 8 37" xfId="7409"/>
    <cellStyle name="Currency 8 37 10" xfId="7410"/>
    <cellStyle name="Currency 8 37 11" xfId="7411"/>
    <cellStyle name="Currency 8 37 12" xfId="7412"/>
    <cellStyle name="Currency 8 37 13" xfId="7413"/>
    <cellStyle name="Currency 8 37 14" xfId="7414"/>
    <cellStyle name="Currency 8 37 15" xfId="7415"/>
    <cellStyle name="Currency 8 37 16" xfId="7416"/>
    <cellStyle name="Currency 8 37 17" xfId="7417"/>
    <cellStyle name="Currency 8 37 18" xfId="7418"/>
    <cellStyle name="Currency 8 37 19" xfId="7419"/>
    <cellStyle name="Currency 8 37 2" xfId="7420"/>
    <cellStyle name="Currency 8 37 20" xfId="7421"/>
    <cellStyle name="Currency 8 37 21" xfId="7422"/>
    <cellStyle name="Currency 8 37 22" xfId="7423"/>
    <cellStyle name="Currency 8 37 23" xfId="7424"/>
    <cellStyle name="Currency 8 37 24" xfId="7425"/>
    <cellStyle name="Currency 8 37 25" xfId="7426"/>
    <cellStyle name="Currency 8 37 26" xfId="7427"/>
    <cellStyle name="Currency 8 37 27" xfId="7428"/>
    <cellStyle name="Currency 8 37 28" xfId="7429"/>
    <cellStyle name="Currency 8 37 29" xfId="7430"/>
    <cellStyle name="Currency 8 37 3" xfId="7431"/>
    <cellStyle name="Currency 8 37 30" xfId="7432"/>
    <cellStyle name="Currency 8 37 31" xfId="7433"/>
    <cellStyle name="Currency 8 37 32" xfId="7434"/>
    <cellStyle name="Currency 8 37 33" xfId="7435"/>
    <cellStyle name="Currency 8 37 34" xfId="7436"/>
    <cellStyle name="Currency 8 37 35" xfId="7437"/>
    <cellStyle name="Currency 8 37 36" xfId="7438"/>
    <cellStyle name="Currency 8 37 37" xfId="7439"/>
    <cellStyle name="Currency 8 37 38" xfId="7440"/>
    <cellStyle name="Currency 8 37 4" xfId="7441"/>
    <cellStyle name="Currency 8 37 5" xfId="7442"/>
    <cellStyle name="Currency 8 37 6" xfId="7443"/>
    <cellStyle name="Currency 8 37 7" xfId="7444"/>
    <cellStyle name="Currency 8 37 8" xfId="7445"/>
    <cellStyle name="Currency 8 37 9" xfId="7446"/>
    <cellStyle name="Currency 8 38" xfId="7447"/>
    <cellStyle name="Currency 8 38 10" xfId="7448"/>
    <cellStyle name="Currency 8 38 11" xfId="7449"/>
    <cellStyle name="Currency 8 38 12" xfId="7450"/>
    <cellStyle name="Currency 8 38 13" xfId="7451"/>
    <cellStyle name="Currency 8 38 14" xfId="7452"/>
    <cellStyle name="Currency 8 38 15" xfId="7453"/>
    <cellStyle name="Currency 8 38 16" xfId="7454"/>
    <cellStyle name="Currency 8 38 17" xfId="7455"/>
    <cellStyle name="Currency 8 38 18" xfId="7456"/>
    <cellStyle name="Currency 8 38 19" xfId="7457"/>
    <cellStyle name="Currency 8 38 2" xfId="7458"/>
    <cellStyle name="Currency 8 38 20" xfId="7459"/>
    <cellStyle name="Currency 8 38 21" xfId="7460"/>
    <cellStyle name="Currency 8 38 22" xfId="7461"/>
    <cellStyle name="Currency 8 38 23" xfId="7462"/>
    <cellStyle name="Currency 8 38 24" xfId="7463"/>
    <cellStyle name="Currency 8 38 25" xfId="7464"/>
    <cellStyle name="Currency 8 38 26" xfId="7465"/>
    <cellStyle name="Currency 8 38 27" xfId="7466"/>
    <cellStyle name="Currency 8 38 28" xfId="7467"/>
    <cellStyle name="Currency 8 38 29" xfId="7468"/>
    <cellStyle name="Currency 8 38 3" xfId="7469"/>
    <cellStyle name="Currency 8 38 30" xfId="7470"/>
    <cellStyle name="Currency 8 38 31" xfId="7471"/>
    <cellStyle name="Currency 8 38 32" xfId="7472"/>
    <cellStyle name="Currency 8 38 33" xfId="7473"/>
    <cellStyle name="Currency 8 38 34" xfId="7474"/>
    <cellStyle name="Currency 8 38 35" xfId="7475"/>
    <cellStyle name="Currency 8 38 36" xfId="7476"/>
    <cellStyle name="Currency 8 38 37" xfId="7477"/>
    <cellStyle name="Currency 8 38 38" xfId="7478"/>
    <cellStyle name="Currency 8 38 4" xfId="7479"/>
    <cellStyle name="Currency 8 38 5" xfId="7480"/>
    <cellStyle name="Currency 8 38 6" xfId="7481"/>
    <cellStyle name="Currency 8 38 7" xfId="7482"/>
    <cellStyle name="Currency 8 38 8" xfId="7483"/>
    <cellStyle name="Currency 8 38 9" xfId="7484"/>
    <cellStyle name="Currency 8 39" xfId="7485"/>
    <cellStyle name="Currency 8 39 10" xfId="7486"/>
    <cellStyle name="Currency 8 39 11" xfId="7487"/>
    <cellStyle name="Currency 8 39 12" xfId="7488"/>
    <cellStyle name="Currency 8 39 13" xfId="7489"/>
    <cellStyle name="Currency 8 39 14" xfId="7490"/>
    <cellStyle name="Currency 8 39 15" xfId="7491"/>
    <cellStyle name="Currency 8 39 2" xfId="7492"/>
    <cellStyle name="Currency 8 39 3" xfId="7493"/>
    <cellStyle name="Currency 8 39 4" xfId="7494"/>
    <cellStyle name="Currency 8 39 5" xfId="7495"/>
    <cellStyle name="Currency 8 39 6" xfId="7496"/>
    <cellStyle name="Currency 8 39 7" xfId="7497"/>
    <cellStyle name="Currency 8 39 8" xfId="7498"/>
    <cellStyle name="Currency 8 39 9" xfId="7499"/>
    <cellStyle name="Currency 8 4" xfId="7500"/>
    <cellStyle name="Currency 8 4 10" xfId="7501"/>
    <cellStyle name="Currency 8 4 11" xfId="7502"/>
    <cellStyle name="Currency 8 4 12" xfId="7503"/>
    <cellStyle name="Currency 8 4 13" xfId="7504"/>
    <cellStyle name="Currency 8 4 14" xfId="7505"/>
    <cellStyle name="Currency 8 4 15" xfId="7506"/>
    <cellStyle name="Currency 8 4 16" xfId="7507"/>
    <cellStyle name="Currency 8 4 17" xfId="7508"/>
    <cellStyle name="Currency 8 4 18" xfId="7509"/>
    <cellStyle name="Currency 8 4 19" xfId="7510"/>
    <cellStyle name="Currency 8 4 2" xfId="7511"/>
    <cellStyle name="Currency 8 4 20" xfId="7512"/>
    <cellStyle name="Currency 8 4 21" xfId="7513"/>
    <cellStyle name="Currency 8 4 22" xfId="7514"/>
    <cellStyle name="Currency 8 4 23" xfId="7515"/>
    <cellStyle name="Currency 8 4 24" xfId="7516"/>
    <cellStyle name="Currency 8 4 25" xfId="7517"/>
    <cellStyle name="Currency 8 4 26" xfId="7518"/>
    <cellStyle name="Currency 8 4 27" xfId="7519"/>
    <cellStyle name="Currency 8 4 28" xfId="7520"/>
    <cellStyle name="Currency 8 4 29" xfId="7521"/>
    <cellStyle name="Currency 8 4 3" xfId="7522"/>
    <cellStyle name="Currency 8 4 30" xfId="7523"/>
    <cellStyle name="Currency 8 4 31" xfId="7524"/>
    <cellStyle name="Currency 8 4 32" xfId="7525"/>
    <cellStyle name="Currency 8 4 33" xfId="7526"/>
    <cellStyle name="Currency 8 4 34" xfId="7527"/>
    <cellStyle name="Currency 8 4 35" xfId="7528"/>
    <cellStyle name="Currency 8 4 36" xfId="7529"/>
    <cellStyle name="Currency 8 4 37" xfId="7530"/>
    <cellStyle name="Currency 8 4 38" xfId="7531"/>
    <cellStyle name="Currency 8 4 4" xfId="7532"/>
    <cellStyle name="Currency 8 4 5" xfId="7533"/>
    <cellStyle name="Currency 8 4 6" xfId="7534"/>
    <cellStyle name="Currency 8 4 7" xfId="7535"/>
    <cellStyle name="Currency 8 4 8" xfId="7536"/>
    <cellStyle name="Currency 8 4 9" xfId="7537"/>
    <cellStyle name="Currency 8 40" xfId="7538"/>
    <cellStyle name="Currency 8 40 10" xfId="7539"/>
    <cellStyle name="Currency 8 40 11" xfId="7540"/>
    <cellStyle name="Currency 8 40 12" xfId="7541"/>
    <cellStyle name="Currency 8 40 13" xfId="7542"/>
    <cellStyle name="Currency 8 40 14" xfId="7543"/>
    <cellStyle name="Currency 8 40 15" xfId="7544"/>
    <cellStyle name="Currency 8 40 2" xfId="7545"/>
    <cellStyle name="Currency 8 40 3" xfId="7546"/>
    <cellStyle name="Currency 8 40 4" xfId="7547"/>
    <cellStyle name="Currency 8 40 5" xfId="7548"/>
    <cellStyle name="Currency 8 40 6" xfId="7549"/>
    <cellStyle name="Currency 8 40 7" xfId="7550"/>
    <cellStyle name="Currency 8 40 8" xfId="7551"/>
    <cellStyle name="Currency 8 40 9" xfId="7552"/>
    <cellStyle name="Currency 8 41" xfId="7553"/>
    <cellStyle name="Currency 8 41 10" xfId="7554"/>
    <cellStyle name="Currency 8 41 11" xfId="7555"/>
    <cellStyle name="Currency 8 41 12" xfId="7556"/>
    <cellStyle name="Currency 8 41 13" xfId="7557"/>
    <cellStyle name="Currency 8 41 14" xfId="7558"/>
    <cellStyle name="Currency 8 41 15" xfId="7559"/>
    <cellStyle name="Currency 8 41 2" xfId="7560"/>
    <cellStyle name="Currency 8 41 3" xfId="7561"/>
    <cellStyle name="Currency 8 41 4" xfId="7562"/>
    <cellStyle name="Currency 8 41 5" xfId="7563"/>
    <cellStyle name="Currency 8 41 6" xfId="7564"/>
    <cellStyle name="Currency 8 41 7" xfId="7565"/>
    <cellStyle name="Currency 8 41 8" xfId="7566"/>
    <cellStyle name="Currency 8 41 9" xfId="7567"/>
    <cellStyle name="Currency 8 42" xfId="7568"/>
    <cellStyle name="Currency 8 42 10" xfId="7569"/>
    <cellStyle name="Currency 8 42 11" xfId="7570"/>
    <cellStyle name="Currency 8 42 12" xfId="7571"/>
    <cellStyle name="Currency 8 42 13" xfId="7572"/>
    <cellStyle name="Currency 8 42 14" xfId="7573"/>
    <cellStyle name="Currency 8 42 15" xfId="7574"/>
    <cellStyle name="Currency 8 42 2" xfId="7575"/>
    <cellStyle name="Currency 8 42 3" xfId="7576"/>
    <cellStyle name="Currency 8 42 4" xfId="7577"/>
    <cellStyle name="Currency 8 42 5" xfId="7578"/>
    <cellStyle name="Currency 8 42 6" xfId="7579"/>
    <cellStyle name="Currency 8 42 7" xfId="7580"/>
    <cellStyle name="Currency 8 42 8" xfId="7581"/>
    <cellStyle name="Currency 8 42 9" xfId="7582"/>
    <cellStyle name="Currency 8 43" xfId="7583"/>
    <cellStyle name="Currency 8 43 10" xfId="7584"/>
    <cellStyle name="Currency 8 43 11" xfId="7585"/>
    <cellStyle name="Currency 8 43 12" xfId="7586"/>
    <cellStyle name="Currency 8 43 13" xfId="7587"/>
    <cellStyle name="Currency 8 43 14" xfId="7588"/>
    <cellStyle name="Currency 8 43 15" xfId="7589"/>
    <cellStyle name="Currency 8 43 2" xfId="7590"/>
    <cellStyle name="Currency 8 43 3" xfId="7591"/>
    <cellStyle name="Currency 8 43 4" xfId="7592"/>
    <cellStyle name="Currency 8 43 5" xfId="7593"/>
    <cellStyle name="Currency 8 43 6" xfId="7594"/>
    <cellStyle name="Currency 8 43 7" xfId="7595"/>
    <cellStyle name="Currency 8 43 8" xfId="7596"/>
    <cellStyle name="Currency 8 43 9" xfId="7597"/>
    <cellStyle name="Currency 8 44" xfId="7598"/>
    <cellStyle name="Currency 8 44 10" xfId="7599"/>
    <cellStyle name="Currency 8 44 11" xfId="7600"/>
    <cellStyle name="Currency 8 44 12" xfId="7601"/>
    <cellStyle name="Currency 8 44 13" xfId="7602"/>
    <cellStyle name="Currency 8 44 14" xfId="7603"/>
    <cellStyle name="Currency 8 44 15" xfId="7604"/>
    <cellStyle name="Currency 8 44 2" xfId="7605"/>
    <cellStyle name="Currency 8 44 3" xfId="7606"/>
    <cellStyle name="Currency 8 44 4" xfId="7607"/>
    <cellStyle name="Currency 8 44 5" xfId="7608"/>
    <cellStyle name="Currency 8 44 6" xfId="7609"/>
    <cellStyle name="Currency 8 44 7" xfId="7610"/>
    <cellStyle name="Currency 8 44 8" xfId="7611"/>
    <cellStyle name="Currency 8 44 9" xfId="7612"/>
    <cellStyle name="Currency 8 45" xfId="7613"/>
    <cellStyle name="Currency 8 45 10" xfId="7614"/>
    <cellStyle name="Currency 8 45 11" xfId="7615"/>
    <cellStyle name="Currency 8 45 12" xfId="7616"/>
    <cellStyle name="Currency 8 45 13" xfId="7617"/>
    <cellStyle name="Currency 8 45 14" xfId="7618"/>
    <cellStyle name="Currency 8 45 15" xfId="7619"/>
    <cellStyle name="Currency 8 45 2" xfId="7620"/>
    <cellStyle name="Currency 8 45 3" xfId="7621"/>
    <cellStyle name="Currency 8 45 4" xfId="7622"/>
    <cellStyle name="Currency 8 45 5" xfId="7623"/>
    <cellStyle name="Currency 8 45 6" xfId="7624"/>
    <cellStyle name="Currency 8 45 7" xfId="7625"/>
    <cellStyle name="Currency 8 45 8" xfId="7626"/>
    <cellStyle name="Currency 8 45 9" xfId="7627"/>
    <cellStyle name="Currency 8 46" xfId="7628"/>
    <cellStyle name="Currency 8 46 10" xfId="7629"/>
    <cellStyle name="Currency 8 46 11" xfId="7630"/>
    <cellStyle name="Currency 8 46 12" xfId="7631"/>
    <cellStyle name="Currency 8 46 13" xfId="7632"/>
    <cellStyle name="Currency 8 46 14" xfId="7633"/>
    <cellStyle name="Currency 8 46 15" xfId="7634"/>
    <cellStyle name="Currency 8 46 2" xfId="7635"/>
    <cellStyle name="Currency 8 46 3" xfId="7636"/>
    <cellStyle name="Currency 8 46 4" xfId="7637"/>
    <cellStyle name="Currency 8 46 5" xfId="7638"/>
    <cellStyle name="Currency 8 46 6" xfId="7639"/>
    <cellStyle name="Currency 8 46 7" xfId="7640"/>
    <cellStyle name="Currency 8 46 8" xfId="7641"/>
    <cellStyle name="Currency 8 46 9" xfId="7642"/>
    <cellStyle name="Currency 8 47" xfId="7643"/>
    <cellStyle name="Currency 8 47 10" xfId="7644"/>
    <cellStyle name="Currency 8 47 11" xfId="7645"/>
    <cellStyle name="Currency 8 47 12" xfId="7646"/>
    <cellStyle name="Currency 8 47 13" xfId="7647"/>
    <cellStyle name="Currency 8 47 14" xfId="7648"/>
    <cellStyle name="Currency 8 47 15" xfId="7649"/>
    <cellStyle name="Currency 8 47 2" xfId="7650"/>
    <cellStyle name="Currency 8 47 3" xfId="7651"/>
    <cellStyle name="Currency 8 47 4" xfId="7652"/>
    <cellStyle name="Currency 8 47 5" xfId="7653"/>
    <cellStyle name="Currency 8 47 6" xfId="7654"/>
    <cellStyle name="Currency 8 47 7" xfId="7655"/>
    <cellStyle name="Currency 8 47 8" xfId="7656"/>
    <cellStyle name="Currency 8 47 9" xfId="7657"/>
    <cellStyle name="Currency 8 48" xfId="7658"/>
    <cellStyle name="Currency 8 48 10" xfId="7659"/>
    <cellStyle name="Currency 8 48 11" xfId="7660"/>
    <cellStyle name="Currency 8 48 12" xfId="7661"/>
    <cellStyle name="Currency 8 48 13" xfId="7662"/>
    <cellStyle name="Currency 8 48 14" xfId="7663"/>
    <cellStyle name="Currency 8 48 15" xfId="7664"/>
    <cellStyle name="Currency 8 48 2" xfId="7665"/>
    <cellStyle name="Currency 8 48 3" xfId="7666"/>
    <cellStyle name="Currency 8 48 4" xfId="7667"/>
    <cellStyle name="Currency 8 48 5" xfId="7668"/>
    <cellStyle name="Currency 8 48 6" xfId="7669"/>
    <cellStyle name="Currency 8 48 7" xfId="7670"/>
    <cellStyle name="Currency 8 48 8" xfId="7671"/>
    <cellStyle name="Currency 8 48 9" xfId="7672"/>
    <cellStyle name="Currency 8 49" xfId="7673"/>
    <cellStyle name="Currency 8 49 10" xfId="7674"/>
    <cellStyle name="Currency 8 49 11" xfId="7675"/>
    <cellStyle name="Currency 8 49 12" xfId="7676"/>
    <cellStyle name="Currency 8 49 13" xfId="7677"/>
    <cellStyle name="Currency 8 49 14" xfId="7678"/>
    <cellStyle name="Currency 8 49 15" xfId="7679"/>
    <cellStyle name="Currency 8 49 2" xfId="7680"/>
    <cellStyle name="Currency 8 49 3" xfId="7681"/>
    <cellStyle name="Currency 8 49 4" xfId="7682"/>
    <cellStyle name="Currency 8 49 5" xfId="7683"/>
    <cellStyle name="Currency 8 49 6" xfId="7684"/>
    <cellStyle name="Currency 8 49 7" xfId="7685"/>
    <cellStyle name="Currency 8 49 8" xfId="7686"/>
    <cellStyle name="Currency 8 49 9" xfId="7687"/>
    <cellStyle name="Currency 8 5" xfId="7688"/>
    <cellStyle name="Currency 8 5 10" xfId="7689"/>
    <cellStyle name="Currency 8 5 11" xfId="7690"/>
    <cellStyle name="Currency 8 5 12" xfId="7691"/>
    <cellStyle name="Currency 8 5 13" xfId="7692"/>
    <cellStyle name="Currency 8 5 14" xfId="7693"/>
    <cellStyle name="Currency 8 5 15" xfId="7694"/>
    <cellStyle name="Currency 8 5 16" xfId="7695"/>
    <cellStyle name="Currency 8 5 17" xfId="7696"/>
    <cellStyle name="Currency 8 5 18" xfId="7697"/>
    <cellStyle name="Currency 8 5 19" xfId="7698"/>
    <cellStyle name="Currency 8 5 2" xfId="7699"/>
    <cellStyle name="Currency 8 5 20" xfId="7700"/>
    <cellStyle name="Currency 8 5 21" xfId="7701"/>
    <cellStyle name="Currency 8 5 22" xfId="7702"/>
    <cellStyle name="Currency 8 5 23" xfId="7703"/>
    <cellStyle name="Currency 8 5 24" xfId="7704"/>
    <cellStyle name="Currency 8 5 25" xfId="7705"/>
    <cellStyle name="Currency 8 5 26" xfId="7706"/>
    <cellStyle name="Currency 8 5 27" xfId="7707"/>
    <cellStyle name="Currency 8 5 28" xfId="7708"/>
    <cellStyle name="Currency 8 5 29" xfId="7709"/>
    <cellStyle name="Currency 8 5 3" xfId="7710"/>
    <cellStyle name="Currency 8 5 30" xfId="7711"/>
    <cellStyle name="Currency 8 5 31" xfId="7712"/>
    <cellStyle name="Currency 8 5 32" xfId="7713"/>
    <cellStyle name="Currency 8 5 33" xfId="7714"/>
    <cellStyle name="Currency 8 5 34" xfId="7715"/>
    <cellStyle name="Currency 8 5 35" xfId="7716"/>
    <cellStyle name="Currency 8 5 36" xfId="7717"/>
    <cellStyle name="Currency 8 5 37" xfId="7718"/>
    <cellStyle name="Currency 8 5 38" xfId="7719"/>
    <cellStyle name="Currency 8 5 4" xfId="7720"/>
    <cellStyle name="Currency 8 5 5" xfId="7721"/>
    <cellStyle name="Currency 8 5 6" xfId="7722"/>
    <cellStyle name="Currency 8 5 7" xfId="7723"/>
    <cellStyle name="Currency 8 5 8" xfId="7724"/>
    <cellStyle name="Currency 8 5 9" xfId="7725"/>
    <cellStyle name="Currency 8 50" xfId="7726"/>
    <cellStyle name="Currency 8 50 10" xfId="7727"/>
    <cellStyle name="Currency 8 50 11" xfId="7728"/>
    <cellStyle name="Currency 8 50 12" xfId="7729"/>
    <cellStyle name="Currency 8 50 13" xfId="7730"/>
    <cellStyle name="Currency 8 50 14" xfId="7731"/>
    <cellStyle name="Currency 8 50 15" xfId="7732"/>
    <cellStyle name="Currency 8 50 2" xfId="7733"/>
    <cellStyle name="Currency 8 50 3" xfId="7734"/>
    <cellStyle name="Currency 8 50 4" xfId="7735"/>
    <cellStyle name="Currency 8 50 5" xfId="7736"/>
    <cellStyle name="Currency 8 50 6" xfId="7737"/>
    <cellStyle name="Currency 8 50 7" xfId="7738"/>
    <cellStyle name="Currency 8 50 8" xfId="7739"/>
    <cellStyle name="Currency 8 50 9" xfId="7740"/>
    <cellStyle name="Currency 8 51" xfId="7741"/>
    <cellStyle name="Currency 8 51 10" xfId="7742"/>
    <cellStyle name="Currency 8 51 11" xfId="7743"/>
    <cellStyle name="Currency 8 51 12" xfId="7744"/>
    <cellStyle name="Currency 8 51 13" xfId="7745"/>
    <cellStyle name="Currency 8 51 14" xfId="7746"/>
    <cellStyle name="Currency 8 51 15" xfId="7747"/>
    <cellStyle name="Currency 8 51 2" xfId="7748"/>
    <cellStyle name="Currency 8 51 3" xfId="7749"/>
    <cellStyle name="Currency 8 51 4" xfId="7750"/>
    <cellStyle name="Currency 8 51 5" xfId="7751"/>
    <cellStyle name="Currency 8 51 6" xfId="7752"/>
    <cellStyle name="Currency 8 51 7" xfId="7753"/>
    <cellStyle name="Currency 8 51 8" xfId="7754"/>
    <cellStyle name="Currency 8 51 9" xfId="7755"/>
    <cellStyle name="Currency 8 52" xfId="7756"/>
    <cellStyle name="Currency 8 52 10" xfId="7757"/>
    <cellStyle name="Currency 8 52 11" xfId="7758"/>
    <cellStyle name="Currency 8 52 12" xfId="7759"/>
    <cellStyle name="Currency 8 52 13" xfId="7760"/>
    <cellStyle name="Currency 8 52 14" xfId="7761"/>
    <cellStyle name="Currency 8 52 15" xfId="7762"/>
    <cellStyle name="Currency 8 52 2" xfId="7763"/>
    <cellStyle name="Currency 8 52 3" xfId="7764"/>
    <cellStyle name="Currency 8 52 4" xfId="7765"/>
    <cellStyle name="Currency 8 52 5" xfId="7766"/>
    <cellStyle name="Currency 8 52 6" xfId="7767"/>
    <cellStyle name="Currency 8 52 7" xfId="7768"/>
    <cellStyle name="Currency 8 52 8" xfId="7769"/>
    <cellStyle name="Currency 8 52 9" xfId="7770"/>
    <cellStyle name="Currency 8 53" xfId="7771"/>
    <cellStyle name="Currency 8 53 10" xfId="7772"/>
    <cellStyle name="Currency 8 53 11" xfId="7773"/>
    <cellStyle name="Currency 8 53 12" xfId="7774"/>
    <cellStyle name="Currency 8 53 13" xfId="7775"/>
    <cellStyle name="Currency 8 53 14" xfId="7776"/>
    <cellStyle name="Currency 8 53 15" xfId="7777"/>
    <cellStyle name="Currency 8 53 2" xfId="7778"/>
    <cellStyle name="Currency 8 53 3" xfId="7779"/>
    <cellStyle name="Currency 8 53 4" xfId="7780"/>
    <cellStyle name="Currency 8 53 5" xfId="7781"/>
    <cellStyle name="Currency 8 53 6" xfId="7782"/>
    <cellStyle name="Currency 8 53 7" xfId="7783"/>
    <cellStyle name="Currency 8 53 8" xfId="7784"/>
    <cellStyle name="Currency 8 53 9" xfId="7785"/>
    <cellStyle name="Currency 8 54" xfId="7786"/>
    <cellStyle name="Currency 8 54 10" xfId="7787"/>
    <cellStyle name="Currency 8 54 11" xfId="7788"/>
    <cellStyle name="Currency 8 54 12" xfId="7789"/>
    <cellStyle name="Currency 8 54 13" xfId="7790"/>
    <cellStyle name="Currency 8 54 14" xfId="7791"/>
    <cellStyle name="Currency 8 54 15" xfId="7792"/>
    <cellStyle name="Currency 8 54 2" xfId="7793"/>
    <cellStyle name="Currency 8 54 3" xfId="7794"/>
    <cellStyle name="Currency 8 54 4" xfId="7795"/>
    <cellStyle name="Currency 8 54 5" xfId="7796"/>
    <cellStyle name="Currency 8 54 6" xfId="7797"/>
    <cellStyle name="Currency 8 54 7" xfId="7798"/>
    <cellStyle name="Currency 8 54 8" xfId="7799"/>
    <cellStyle name="Currency 8 54 9" xfId="7800"/>
    <cellStyle name="Currency 8 55" xfId="7801"/>
    <cellStyle name="Currency 8 55 10" xfId="7802"/>
    <cellStyle name="Currency 8 55 11" xfId="7803"/>
    <cellStyle name="Currency 8 55 12" xfId="7804"/>
    <cellStyle name="Currency 8 55 13" xfId="7805"/>
    <cellStyle name="Currency 8 55 14" xfId="7806"/>
    <cellStyle name="Currency 8 55 15" xfId="7807"/>
    <cellStyle name="Currency 8 55 2" xfId="7808"/>
    <cellStyle name="Currency 8 55 3" xfId="7809"/>
    <cellStyle name="Currency 8 55 4" xfId="7810"/>
    <cellStyle name="Currency 8 55 5" xfId="7811"/>
    <cellStyle name="Currency 8 55 6" xfId="7812"/>
    <cellStyle name="Currency 8 55 7" xfId="7813"/>
    <cellStyle name="Currency 8 55 8" xfId="7814"/>
    <cellStyle name="Currency 8 55 9" xfId="7815"/>
    <cellStyle name="Currency 8 56" xfId="7816"/>
    <cellStyle name="Currency 8 56 10" xfId="7817"/>
    <cellStyle name="Currency 8 56 11" xfId="7818"/>
    <cellStyle name="Currency 8 56 12" xfId="7819"/>
    <cellStyle name="Currency 8 56 13" xfId="7820"/>
    <cellStyle name="Currency 8 56 14" xfId="7821"/>
    <cellStyle name="Currency 8 56 15" xfId="7822"/>
    <cellStyle name="Currency 8 56 2" xfId="7823"/>
    <cellStyle name="Currency 8 56 3" xfId="7824"/>
    <cellStyle name="Currency 8 56 4" xfId="7825"/>
    <cellStyle name="Currency 8 56 5" xfId="7826"/>
    <cellStyle name="Currency 8 56 6" xfId="7827"/>
    <cellStyle name="Currency 8 56 7" xfId="7828"/>
    <cellStyle name="Currency 8 56 8" xfId="7829"/>
    <cellStyle name="Currency 8 56 9" xfId="7830"/>
    <cellStyle name="Currency 8 57" xfId="7831"/>
    <cellStyle name="Currency 8 57 10" xfId="7832"/>
    <cellStyle name="Currency 8 57 11" xfId="7833"/>
    <cellStyle name="Currency 8 57 12" xfId="7834"/>
    <cellStyle name="Currency 8 57 13" xfId="7835"/>
    <cellStyle name="Currency 8 57 14" xfId="7836"/>
    <cellStyle name="Currency 8 57 15" xfId="7837"/>
    <cellStyle name="Currency 8 57 2" xfId="7838"/>
    <cellStyle name="Currency 8 57 3" xfId="7839"/>
    <cellStyle name="Currency 8 57 4" xfId="7840"/>
    <cellStyle name="Currency 8 57 5" xfId="7841"/>
    <cellStyle name="Currency 8 57 6" xfId="7842"/>
    <cellStyle name="Currency 8 57 7" xfId="7843"/>
    <cellStyle name="Currency 8 57 8" xfId="7844"/>
    <cellStyle name="Currency 8 57 9" xfId="7845"/>
    <cellStyle name="Currency 8 58" xfId="7846"/>
    <cellStyle name="Currency 8 58 10" xfId="7847"/>
    <cellStyle name="Currency 8 58 11" xfId="7848"/>
    <cellStyle name="Currency 8 58 12" xfId="7849"/>
    <cellStyle name="Currency 8 58 13" xfId="7850"/>
    <cellStyle name="Currency 8 58 14" xfId="7851"/>
    <cellStyle name="Currency 8 58 15" xfId="7852"/>
    <cellStyle name="Currency 8 58 2" xfId="7853"/>
    <cellStyle name="Currency 8 58 3" xfId="7854"/>
    <cellStyle name="Currency 8 58 4" xfId="7855"/>
    <cellStyle name="Currency 8 58 5" xfId="7856"/>
    <cellStyle name="Currency 8 58 6" xfId="7857"/>
    <cellStyle name="Currency 8 58 7" xfId="7858"/>
    <cellStyle name="Currency 8 58 8" xfId="7859"/>
    <cellStyle name="Currency 8 58 9" xfId="7860"/>
    <cellStyle name="Currency 8 59" xfId="7861"/>
    <cellStyle name="Currency 8 59 10" xfId="7862"/>
    <cellStyle name="Currency 8 59 11" xfId="7863"/>
    <cellStyle name="Currency 8 59 12" xfId="7864"/>
    <cellStyle name="Currency 8 59 13" xfId="7865"/>
    <cellStyle name="Currency 8 59 14" xfId="7866"/>
    <cellStyle name="Currency 8 59 15" xfId="7867"/>
    <cellStyle name="Currency 8 59 2" xfId="7868"/>
    <cellStyle name="Currency 8 59 3" xfId="7869"/>
    <cellStyle name="Currency 8 59 4" xfId="7870"/>
    <cellStyle name="Currency 8 59 5" xfId="7871"/>
    <cellStyle name="Currency 8 59 6" xfId="7872"/>
    <cellStyle name="Currency 8 59 7" xfId="7873"/>
    <cellStyle name="Currency 8 59 8" xfId="7874"/>
    <cellStyle name="Currency 8 59 9" xfId="7875"/>
    <cellStyle name="Currency 8 6" xfId="7876"/>
    <cellStyle name="Currency 8 6 10" xfId="7877"/>
    <cellStyle name="Currency 8 6 11" xfId="7878"/>
    <cellStyle name="Currency 8 6 12" xfId="7879"/>
    <cellStyle name="Currency 8 6 13" xfId="7880"/>
    <cellStyle name="Currency 8 6 14" xfId="7881"/>
    <cellStyle name="Currency 8 6 15" xfId="7882"/>
    <cellStyle name="Currency 8 6 16" xfId="7883"/>
    <cellStyle name="Currency 8 6 17" xfId="7884"/>
    <cellStyle name="Currency 8 6 18" xfId="7885"/>
    <cellStyle name="Currency 8 6 19" xfId="7886"/>
    <cellStyle name="Currency 8 6 2" xfId="7887"/>
    <cellStyle name="Currency 8 6 20" xfId="7888"/>
    <cellStyle name="Currency 8 6 21" xfId="7889"/>
    <cellStyle name="Currency 8 6 22" xfId="7890"/>
    <cellStyle name="Currency 8 6 23" xfId="7891"/>
    <cellStyle name="Currency 8 6 24" xfId="7892"/>
    <cellStyle name="Currency 8 6 25" xfId="7893"/>
    <cellStyle name="Currency 8 6 26" xfId="7894"/>
    <cellStyle name="Currency 8 6 27" xfId="7895"/>
    <cellStyle name="Currency 8 6 28" xfId="7896"/>
    <cellStyle name="Currency 8 6 29" xfId="7897"/>
    <cellStyle name="Currency 8 6 3" xfId="7898"/>
    <cellStyle name="Currency 8 6 30" xfId="7899"/>
    <cellStyle name="Currency 8 6 31" xfId="7900"/>
    <cellStyle name="Currency 8 6 32" xfId="7901"/>
    <cellStyle name="Currency 8 6 33" xfId="7902"/>
    <cellStyle name="Currency 8 6 34" xfId="7903"/>
    <cellStyle name="Currency 8 6 35" xfId="7904"/>
    <cellStyle name="Currency 8 6 36" xfId="7905"/>
    <cellStyle name="Currency 8 6 37" xfId="7906"/>
    <cellStyle name="Currency 8 6 38" xfId="7907"/>
    <cellStyle name="Currency 8 6 4" xfId="7908"/>
    <cellStyle name="Currency 8 6 5" xfId="7909"/>
    <cellStyle name="Currency 8 6 6" xfId="7910"/>
    <cellStyle name="Currency 8 6 7" xfId="7911"/>
    <cellStyle name="Currency 8 6 8" xfId="7912"/>
    <cellStyle name="Currency 8 6 9" xfId="7913"/>
    <cellStyle name="Currency 8 60" xfId="7914"/>
    <cellStyle name="Currency 8 60 10" xfId="7915"/>
    <cellStyle name="Currency 8 60 11" xfId="7916"/>
    <cellStyle name="Currency 8 60 12" xfId="7917"/>
    <cellStyle name="Currency 8 60 13" xfId="7918"/>
    <cellStyle name="Currency 8 60 14" xfId="7919"/>
    <cellStyle name="Currency 8 60 15" xfId="7920"/>
    <cellStyle name="Currency 8 60 2" xfId="7921"/>
    <cellStyle name="Currency 8 60 3" xfId="7922"/>
    <cellStyle name="Currency 8 60 4" xfId="7923"/>
    <cellStyle name="Currency 8 60 5" xfId="7924"/>
    <cellStyle name="Currency 8 60 6" xfId="7925"/>
    <cellStyle name="Currency 8 60 7" xfId="7926"/>
    <cellStyle name="Currency 8 60 8" xfId="7927"/>
    <cellStyle name="Currency 8 60 9" xfId="7928"/>
    <cellStyle name="Currency 8 61" xfId="7929"/>
    <cellStyle name="Currency 8 61 10" xfId="7930"/>
    <cellStyle name="Currency 8 61 11" xfId="7931"/>
    <cellStyle name="Currency 8 61 12" xfId="7932"/>
    <cellStyle name="Currency 8 61 13" xfId="7933"/>
    <cellStyle name="Currency 8 61 14" xfId="7934"/>
    <cellStyle name="Currency 8 61 15" xfId="7935"/>
    <cellStyle name="Currency 8 61 2" xfId="7936"/>
    <cellStyle name="Currency 8 61 3" xfId="7937"/>
    <cellStyle name="Currency 8 61 4" xfId="7938"/>
    <cellStyle name="Currency 8 61 5" xfId="7939"/>
    <cellStyle name="Currency 8 61 6" xfId="7940"/>
    <cellStyle name="Currency 8 61 7" xfId="7941"/>
    <cellStyle name="Currency 8 61 8" xfId="7942"/>
    <cellStyle name="Currency 8 61 9" xfId="7943"/>
    <cellStyle name="Currency 8 62" xfId="7944"/>
    <cellStyle name="Currency 8 62 10" xfId="7945"/>
    <cellStyle name="Currency 8 62 11" xfId="7946"/>
    <cellStyle name="Currency 8 62 12" xfId="7947"/>
    <cellStyle name="Currency 8 62 13" xfId="7948"/>
    <cellStyle name="Currency 8 62 14" xfId="7949"/>
    <cellStyle name="Currency 8 62 15" xfId="7950"/>
    <cellStyle name="Currency 8 62 2" xfId="7951"/>
    <cellStyle name="Currency 8 62 3" xfId="7952"/>
    <cellStyle name="Currency 8 62 4" xfId="7953"/>
    <cellStyle name="Currency 8 62 5" xfId="7954"/>
    <cellStyle name="Currency 8 62 6" xfId="7955"/>
    <cellStyle name="Currency 8 62 7" xfId="7956"/>
    <cellStyle name="Currency 8 62 8" xfId="7957"/>
    <cellStyle name="Currency 8 62 9" xfId="7958"/>
    <cellStyle name="Currency 8 63" xfId="7959"/>
    <cellStyle name="Currency 8 63 10" xfId="7960"/>
    <cellStyle name="Currency 8 63 11" xfId="7961"/>
    <cellStyle name="Currency 8 63 12" xfId="7962"/>
    <cellStyle name="Currency 8 63 13" xfId="7963"/>
    <cellStyle name="Currency 8 63 14" xfId="7964"/>
    <cellStyle name="Currency 8 63 15" xfId="7965"/>
    <cellStyle name="Currency 8 63 2" xfId="7966"/>
    <cellStyle name="Currency 8 63 3" xfId="7967"/>
    <cellStyle name="Currency 8 63 4" xfId="7968"/>
    <cellStyle name="Currency 8 63 5" xfId="7969"/>
    <cellStyle name="Currency 8 63 6" xfId="7970"/>
    <cellStyle name="Currency 8 63 7" xfId="7971"/>
    <cellStyle name="Currency 8 63 8" xfId="7972"/>
    <cellStyle name="Currency 8 63 9" xfId="7973"/>
    <cellStyle name="Currency 8 64" xfId="7974"/>
    <cellStyle name="Currency 8 64 10" xfId="7975"/>
    <cellStyle name="Currency 8 64 11" xfId="7976"/>
    <cellStyle name="Currency 8 64 12" xfId="7977"/>
    <cellStyle name="Currency 8 64 13" xfId="7978"/>
    <cellStyle name="Currency 8 64 14" xfId="7979"/>
    <cellStyle name="Currency 8 64 15" xfId="7980"/>
    <cellStyle name="Currency 8 64 2" xfId="7981"/>
    <cellStyle name="Currency 8 64 3" xfId="7982"/>
    <cellStyle name="Currency 8 64 4" xfId="7983"/>
    <cellStyle name="Currency 8 64 5" xfId="7984"/>
    <cellStyle name="Currency 8 64 6" xfId="7985"/>
    <cellStyle name="Currency 8 64 7" xfId="7986"/>
    <cellStyle name="Currency 8 64 8" xfId="7987"/>
    <cellStyle name="Currency 8 64 9" xfId="7988"/>
    <cellStyle name="Currency 8 65" xfId="7989"/>
    <cellStyle name="Currency 8 65 10" xfId="7990"/>
    <cellStyle name="Currency 8 65 11" xfId="7991"/>
    <cellStyle name="Currency 8 65 12" xfId="7992"/>
    <cellStyle name="Currency 8 65 13" xfId="7993"/>
    <cellStyle name="Currency 8 65 14" xfId="7994"/>
    <cellStyle name="Currency 8 65 15" xfId="7995"/>
    <cellStyle name="Currency 8 65 2" xfId="7996"/>
    <cellStyle name="Currency 8 65 3" xfId="7997"/>
    <cellStyle name="Currency 8 65 4" xfId="7998"/>
    <cellStyle name="Currency 8 65 5" xfId="7999"/>
    <cellStyle name="Currency 8 65 6" xfId="8000"/>
    <cellStyle name="Currency 8 65 7" xfId="8001"/>
    <cellStyle name="Currency 8 65 8" xfId="8002"/>
    <cellStyle name="Currency 8 65 9" xfId="8003"/>
    <cellStyle name="Currency 8 66" xfId="8004"/>
    <cellStyle name="Currency 8 66 10" xfId="8005"/>
    <cellStyle name="Currency 8 66 11" xfId="8006"/>
    <cellStyle name="Currency 8 66 12" xfId="8007"/>
    <cellStyle name="Currency 8 66 13" xfId="8008"/>
    <cellStyle name="Currency 8 66 14" xfId="8009"/>
    <cellStyle name="Currency 8 66 15" xfId="8010"/>
    <cellStyle name="Currency 8 66 2" xfId="8011"/>
    <cellStyle name="Currency 8 66 3" xfId="8012"/>
    <cellStyle name="Currency 8 66 4" xfId="8013"/>
    <cellStyle name="Currency 8 66 5" xfId="8014"/>
    <cellStyle name="Currency 8 66 6" xfId="8015"/>
    <cellStyle name="Currency 8 66 7" xfId="8016"/>
    <cellStyle name="Currency 8 66 8" xfId="8017"/>
    <cellStyle name="Currency 8 66 9" xfId="8018"/>
    <cellStyle name="Currency 8 67" xfId="8019"/>
    <cellStyle name="Currency 8 67 10" xfId="8020"/>
    <cellStyle name="Currency 8 67 11" xfId="8021"/>
    <cellStyle name="Currency 8 67 12" xfId="8022"/>
    <cellStyle name="Currency 8 67 13" xfId="8023"/>
    <cellStyle name="Currency 8 67 14" xfId="8024"/>
    <cellStyle name="Currency 8 67 15" xfId="8025"/>
    <cellStyle name="Currency 8 67 2" xfId="8026"/>
    <cellStyle name="Currency 8 67 3" xfId="8027"/>
    <cellStyle name="Currency 8 67 4" xfId="8028"/>
    <cellStyle name="Currency 8 67 5" xfId="8029"/>
    <cellStyle name="Currency 8 67 6" xfId="8030"/>
    <cellStyle name="Currency 8 67 7" xfId="8031"/>
    <cellStyle name="Currency 8 67 8" xfId="8032"/>
    <cellStyle name="Currency 8 67 9" xfId="8033"/>
    <cellStyle name="Currency 8 68" xfId="8034"/>
    <cellStyle name="Currency 8 68 10" xfId="8035"/>
    <cellStyle name="Currency 8 68 11" xfId="8036"/>
    <cellStyle name="Currency 8 68 12" xfId="8037"/>
    <cellStyle name="Currency 8 68 13" xfId="8038"/>
    <cellStyle name="Currency 8 68 14" xfId="8039"/>
    <cellStyle name="Currency 8 68 15" xfId="8040"/>
    <cellStyle name="Currency 8 68 2" xfId="8041"/>
    <cellStyle name="Currency 8 68 3" xfId="8042"/>
    <cellStyle name="Currency 8 68 4" xfId="8043"/>
    <cellStyle name="Currency 8 68 5" xfId="8044"/>
    <cellStyle name="Currency 8 68 6" xfId="8045"/>
    <cellStyle name="Currency 8 68 7" xfId="8046"/>
    <cellStyle name="Currency 8 68 8" xfId="8047"/>
    <cellStyle name="Currency 8 68 9" xfId="8048"/>
    <cellStyle name="Currency 8 69" xfId="8049"/>
    <cellStyle name="Currency 8 69 10" xfId="8050"/>
    <cellStyle name="Currency 8 69 11" xfId="8051"/>
    <cellStyle name="Currency 8 69 12" xfId="8052"/>
    <cellStyle name="Currency 8 69 13" xfId="8053"/>
    <cellStyle name="Currency 8 69 14" xfId="8054"/>
    <cellStyle name="Currency 8 69 15" xfId="8055"/>
    <cellStyle name="Currency 8 69 2" xfId="8056"/>
    <cellStyle name="Currency 8 69 3" xfId="8057"/>
    <cellStyle name="Currency 8 69 4" xfId="8058"/>
    <cellStyle name="Currency 8 69 5" xfId="8059"/>
    <cellStyle name="Currency 8 69 6" xfId="8060"/>
    <cellStyle name="Currency 8 69 7" xfId="8061"/>
    <cellStyle name="Currency 8 69 8" xfId="8062"/>
    <cellStyle name="Currency 8 69 9" xfId="8063"/>
    <cellStyle name="Currency 8 7" xfId="8064"/>
    <cellStyle name="Currency 8 7 10" xfId="8065"/>
    <cellStyle name="Currency 8 7 11" xfId="8066"/>
    <cellStyle name="Currency 8 7 12" xfId="8067"/>
    <cellStyle name="Currency 8 7 13" xfId="8068"/>
    <cellStyle name="Currency 8 7 14" xfId="8069"/>
    <cellStyle name="Currency 8 7 15" xfId="8070"/>
    <cellStyle name="Currency 8 7 16" xfId="8071"/>
    <cellStyle name="Currency 8 7 17" xfId="8072"/>
    <cellStyle name="Currency 8 7 18" xfId="8073"/>
    <cellStyle name="Currency 8 7 19" xfId="8074"/>
    <cellStyle name="Currency 8 7 2" xfId="8075"/>
    <cellStyle name="Currency 8 7 20" xfId="8076"/>
    <cellStyle name="Currency 8 7 21" xfId="8077"/>
    <cellStyle name="Currency 8 7 22" xfId="8078"/>
    <cellStyle name="Currency 8 7 23" xfId="8079"/>
    <cellStyle name="Currency 8 7 24" xfId="8080"/>
    <cellStyle name="Currency 8 7 25" xfId="8081"/>
    <cellStyle name="Currency 8 7 26" xfId="8082"/>
    <cellStyle name="Currency 8 7 27" xfId="8083"/>
    <cellStyle name="Currency 8 7 28" xfId="8084"/>
    <cellStyle name="Currency 8 7 29" xfId="8085"/>
    <cellStyle name="Currency 8 7 3" xfId="8086"/>
    <cellStyle name="Currency 8 7 30" xfId="8087"/>
    <cellStyle name="Currency 8 7 31" xfId="8088"/>
    <cellStyle name="Currency 8 7 32" xfId="8089"/>
    <cellStyle name="Currency 8 7 33" xfId="8090"/>
    <cellStyle name="Currency 8 7 34" xfId="8091"/>
    <cellStyle name="Currency 8 7 35" xfId="8092"/>
    <cellStyle name="Currency 8 7 36" xfId="8093"/>
    <cellStyle name="Currency 8 7 37" xfId="8094"/>
    <cellStyle name="Currency 8 7 38" xfId="8095"/>
    <cellStyle name="Currency 8 7 4" xfId="8096"/>
    <cellStyle name="Currency 8 7 5" xfId="8097"/>
    <cellStyle name="Currency 8 7 6" xfId="8098"/>
    <cellStyle name="Currency 8 7 7" xfId="8099"/>
    <cellStyle name="Currency 8 7 8" xfId="8100"/>
    <cellStyle name="Currency 8 7 9" xfId="8101"/>
    <cellStyle name="Currency 8 70" xfId="8102"/>
    <cellStyle name="Currency 8 70 10" xfId="8103"/>
    <cellStyle name="Currency 8 70 11" xfId="8104"/>
    <cellStyle name="Currency 8 70 12" xfId="8105"/>
    <cellStyle name="Currency 8 70 13" xfId="8106"/>
    <cellStyle name="Currency 8 70 14" xfId="8107"/>
    <cellStyle name="Currency 8 70 15" xfId="8108"/>
    <cellStyle name="Currency 8 70 2" xfId="8109"/>
    <cellStyle name="Currency 8 70 3" xfId="8110"/>
    <cellStyle name="Currency 8 70 4" xfId="8111"/>
    <cellStyle name="Currency 8 70 5" xfId="8112"/>
    <cellStyle name="Currency 8 70 6" xfId="8113"/>
    <cellStyle name="Currency 8 70 7" xfId="8114"/>
    <cellStyle name="Currency 8 70 8" xfId="8115"/>
    <cellStyle name="Currency 8 70 9" xfId="8116"/>
    <cellStyle name="Currency 8 71" xfId="8117"/>
    <cellStyle name="Currency 8 71 10" xfId="8118"/>
    <cellStyle name="Currency 8 71 11" xfId="8119"/>
    <cellStyle name="Currency 8 71 12" xfId="8120"/>
    <cellStyle name="Currency 8 71 13" xfId="8121"/>
    <cellStyle name="Currency 8 71 14" xfId="8122"/>
    <cellStyle name="Currency 8 71 15" xfId="8123"/>
    <cellStyle name="Currency 8 71 2" xfId="8124"/>
    <cellStyle name="Currency 8 71 3" xfId="8125"/>
    <cellStyle name="Currency 8 71 4" xfId="8126"/>
    <cellStyle name="Currency 8 71 5" xfId="8127"/>
    <cellStyle name="Currency 8 71 6" xfId="8128"/>
    <cellStyle name="Currency 8 71 7" xfId="8129"/>
    <cellStyle name="Currency 8 71 8" xfId="8130"/>
    <cellStyle name="Currency 8 71 9" xfId="8131"/>
    <cellStyle name="Currency 8 72" xfId="8132"/>
    <cellStyle name="Currency 8 72 10" xfId="8133"/>
    <cellStyle name="Currency 8 72 11" xfId="8134"/>
    <cellStyle name="Currency 8 72 12" xfId="8135"/>
    <cellStyle name="Currency 8 72 13" xfId="8136"/>
    <cellStyle name="Currency 8 72 14" xfId="8137"/>
    <cellStyle name="Currency 8 72 15" xfId="8138"/>
    <cellStyle name="Currency 8 72 2" xfId="8139"/>
    <cellStyle name="Currency 8 72 3" xfId="8140"/>
    <cellStyle name="Currency 8 72 4" xfId="8141"/>
    <cellStyle name="Currency 8 72 5" xfId="8142"/>
    <cellStyle name="Currency 8 72 6" xfId="8143"/>
    <cellStyle name="Currency 8 72 7" xfId="8144"/>
    <cellStyle name="Currency 8 72 8" xfId="8145"/>
    <cellStyle name="Currency 8 72 9" xfId="8146"/>
    <cellStyle name="Currency 8 73" xfId="8147"/>
    <cellStyle name="Currency 8 73 10" xfId="8148"/>
    <cellStyle name="Currency 8 73 11" xfId="8149"/>
    <cellStyle name="Currency 8 73 12" xfId="8150"/>
    <cellStyle name="Currency 8 73 13" xfId="8151"/>
    <cellStyle name="Currency 8 73 14" xfId="8152"/>
    <cellStyle name="Currency 8 73 15" xfId="8153"/>
    <cellStyle name="Currency 8 73 2" xfId="8154"/>
    <cellStyle name="Currency 8 73 3" xfId="8155"/>
    <cellStyle name="Currency 8 73 4" xfId="8156"/>
    <cellStyle name="Currency 8 73 5" xfId="8157"/>
    <cellStyle name="Currency 8 73 6" xfId="8158"/>
    <cellStyle name="Currency 8 73 7" xfId="8159"/>
    <cellStyle name="Currency 8 73 8" xfId="8160"/>
    <cellStyle name="Currency 8 73 9" xfId="8161"/>
    <cellStyle name="Currency 8 74" xfId="8162"/>
    <cellStyle name="Currency 8 74 10" xfId="8163"/>
    <cellStyle name="Currency 8 74 11" xfId="8164"/>
    <cellStyle name="Currency 8 74 12" xfId="8165"/>
    <cellStyle name="Currency 8 74 13" xfId="8166"/>
    <cellStyle name="Currency 8 74 14" xfId="8167"/>
    <cellStyle name="Currency 8 74 15" xfId="8168"/>
    <cellStyle name="Currency 8 74 2" xfId="8169"/>
    <cellStyle name="Currency 8 74 3" xfId="8170"/>
    <cellStyle name="Currency 8 74 4" xfId="8171"/>
    <cellStyle name="Currency 8 74 5" xfId="8172"/>
    <cellStyle name="Currency 8 74 6" xfId="8173"/>
    <cellStyle name="Currency 8 74 7" xfId="8174"/>
    <cellStyle name="Currency 8 74 8" xfId="8175"/>
    <cellStyle name="Currency 8 74 9" xfId="8176"/>
    <cellStyle name="Currency 8 75" xfId="8177"/>
    <cellStyle name="Currency 8 75 10" xfId="8178"/>
    <cellStyle name="Currency 8 75 11" xfId="8179"/>
    <cellStyle name="Currency 8 75 12" xfId="8180"/>
    <cellStyle name="Currency 8 75 13" xfId="8181"/>
    <cellStyle name="Currency 8 75 14" xfId="8182"/>
    <cellStyle name="Currency 8 75 15" xfId="8183"/>
    <cellStyle name="Currency 8 75 2" xfId="8184"/>
    <cellStyle name="Currency 8 75 3" xfId="8185"/>
    <cellStyle name="Currency 8 75 4" xfId="8186"/>
    <cellStyle name="Currency 8 75 5" xfId="8187"/>
    <cellStyle name="Currency 8 75 6" xfId="8188"/>
    <cellStyle name="Currency 8 75 7" xfId="8189"/>
    <cellStyle name="Currency 8 75 8" xfId="8190"/>
    <cellStyle name="Currency 8 75 9" xfId="8191"/>
    <cellStyle name="Currency 8 76" xfId="8192"/>
    <cellStyle name="Currency 8 76 10" xfId="8193"/>
    <cellStyle name="Currency 8 76 11" xfId="8194"/>
    <cellStyle name="Currency 8 76 12" xfId="8195"/>
    <cellStyle name="Currency 8 76 13" xfId="8196"/>
    <cellStyle name="Currency 8 76 14" xfId="8197"/>
    <cellStyle name="Currency 8 76 15" xfId="8198"/>
    <cellStyle name="Currency 8 76 2" xfId="8199"/>
    <cellStyle name="Currency 8 76 3" xfId="8200"/>
    <cellStyle name="Currency 8 76 4" xfId="8201"/>
    <cellStyle name="Currency 8 76 5" xfId="8202"/>
    <cellStyle name="Currency 8 76 6" xfId="8203"/>
    <cellStyle name="Currency 8 76 7" xfId="8204"/>
    <cellStyle name="Currency 8 76 8" xfId="8205"/>
    <cellStyle name="Currency 8 76 9" xfId="8206"/>
    <cellStyle name="Currency 8 77" xfId="8207"/>
    <cellStyle name="Currency 8 77 10" xfId="8208"/>
    <cellStyle name="Currency 8 77 11" xfId="8209"/>
    <cellStyle name="Currency 8 77 12" xfId="8210"/>
    <cellStyle name="Currency 8 77 13" xfId="8211"/>
    <cellStyle name="Currency 8 77 14" xfId="8212"/>
    <cellStyle name="Currency 8 77 15" xfId="8213"/>
    <cellStyle name="Currency 8 77 2" xfId="8214"/>
    <cellStyle name="Currency 8 77 3" xfId="8215"/>
    <cellStyle name="Currency 8 77 4" xfId="8216"/>
    <cellStyle name="Currency 8 77 5" xfId="8217"/>
    <cellStyle name="Currency 8 77 6" xfId="8218"/>
    <cellStyle name="Currency 8 77 7" xfId="8219"/>
    <cellStyle name="Currency 8 77 8" xfId="8220"/>
    <cellStyle name="Currency 8 77 9" xfId="8221"/>
    <cellStyle name="Currency 8 78" xfId="8222"/>
    <cellStyle name="Currency 8 78 10" xfId="8223"/>
    <cellStyle name="Currency 8 78 11" xfId="8224"/>
    <cellStyle name="Currency 8 78 12" xfId="8225"/>
    <cellStyle name="Currency 8 78 13" xfId="8226"/>
    <cellStyle name="Currency 8 78 14" xfId="8227"/>
    <cellStyle name="Currency 8 78 15" xfId="8228"/>
    <cellStyle name="Currency 8 78 2" xfId="8229"/>
    <cellStyle name="Currency 8 78 3" xfId="8230"/>
    <cellStyle name="Currency 8 78 4" xfId="8231"/>
    <cellStyle name="Currency 8 78 5" xfId="8232"/>
    <cellStyle name="Currency 8 78 6" xfId="8233"/>
    <cellStyle name="Currency 8 78 7" xfId="8234"/>
    <cellStyle name="Currency 8 78 8" xfId="8235"/>
    <cellStyle name="Currency 8 78 9" xfId="8236"/>
    <cellStyle name="Currency 8 79" xfId="8237"/>
    <cellStyle name="Currency 8 79 10" xfId="8238"/>
    <cellStyle name="Currency 8 79 11" xfId="8239"/>
    <cellStyle name="Currency 8 79 12" xfId="8240"/>
    <cellStyle name="Currency 8 79 13" xfId="8241"/>
    <cellStyle name="Currency 8 79 14" xfId="8242"/>
    <cellStyle name="Currency 8 79 15" xfId="8243"/>
    <cellStyle name="Currency 8 79 2" xfId="8244"/>
    <cellStyle name="Currency 8 79 3" xfId="8245"/>
    <cellStyle name="Currency 8 79 4" xfId="8246"/>
    <cellStyle name="Currency 8 79 5" xfId="8247"/>
    <cellStyle name="Currency 8 79 6" xfId="8248"/>
    <cellStyle name="Currency 8 79 7" xfId="8249"/>
    <cellStyle name="Currency 8 79 8" xfId="8250"/>
    <cellStyle name="Currency 8 79 9" xfId="8251"/>
    <cellStyle name="Currency 8 8" xfId="8252"/>
    <cellStyle name="Currency 8 8 10" xfId="8253"/>
    <cellStyle name="Currency 8 8 11" xfId="8254"/>
    <cellStyle name="Currency 8 8 12" xfId="8255"/>
    <cellStyle name="Currency 8 8 13" xfId="8256"/>
    <cellStyle name="Currency 8 8 14" xfId="8257"/>
    <cellStyle name="Currency 8 8 15" xfId="8258"/>
    <cellStyle name="Currency 8 8 16" xfId="8259"/>
    <cellStyle name="Currency 8 8 17" xfId="8260"/>
    <cellStyle name="Currency 8 8 18" xfId="8261"/>
    <cellStyle name="Currency 8 8 19" xfId="8262"/>
    <cellStyle name="Currency 8 8 2" xfId="8263"/>
    <cellStyle name="Currency 8 8 20" xfId="8264"/>
    <cellStyle name="Currency 8 8 21" xfId="8265"/>
    <cellStyle name="Currency 8 8 22" xfId="8266"/>
    <cellStyle name="Currency 8 8 23" xfId="8267"/>
    <cellStyle name="Currency 8 8 24" xfId="8268"/>
    <cellStyle name="Currency 8 8 25" xfId="8269"/>
    <cellStyle name="Currency 8 8 26" xfId="8270"/>
    <cellStyle name="Currency 8 8 27" xfId="8271"/>
    <cellStyle name="Currency 8 8 28" xfId="8272"/>
    <cellStyle name="Currency 8 8 29" xfId="8273"/>
    <cellStyle name="Currency 8 8 3" xfId="8274"/>
    <cellStyle name="Currency 8 8 30" xfId="8275"/>
    <cellStyle name="Currency 8 8 31" xfId="8276"/>
    <cellStyle name="Currency 8 8 32" xfId="8277"/>
    <cellStyle name="Currency 8 8 33" xfId="8278"/>
    <cellStyle name="Currency 8 8 34" xfId="8279"/>
    <cellStyle name="Currency 8 8 35" xfId="8280"/>
    <cellStyle name="Currency 8 8 36" xfId="8281"/>
    <cellStyle name="Currency 8 8 37" xfId="8282"/>
    <cellStyle name="Currency 8 8 38" xfId="8283"/>
    <cellStyle name="Currency 8 8 4" xfId="8284"/>
    <cellStyle name="Currency 8 8 5" xfId="8285"/>
    <cellStyle name="Currency 8 8 6" xfId="8286"/>
    <cellStyle name="Currency 8 8 7" xfId="8287"/>
    <cellStyle name="Currency 8 8 8" xfId="8288"/>
    <cellStyle name="Currency 8 8 9" xfId="8289"/>
    <cellStyle name="Currency 8 80" xfId="8290"/>
    <cellStyle name="Currency 8 80 10" xfId="8291"/>
    <cellStyle name="Currency 8 80 11" xfId="8292"/>
    <cellStyle name="Currency 8 80 12" xfId="8293"/>
    <cellStyle name="Currency 8 80 13" xfId="8294"/>
    <cellStyle name="Currency 8 80 14" xfId="8295"/>
    <cellStyle name="Currency 8 80 15" xfId="8296"/>
    <cellStyle name="Currency 8 80 2" xfId="8297"/>
    <cellStyle name="Currency 8 80 3" xfId="8298"/>
    <cellStyle name="Currency 8 80 4" xfId="8299"/>
    <cellStyle name="Currency 8 80 5" xfId="8300"/>
    <cellStyle name="Currency 8 80 6" xfId="8301"/>
    <cellStyle name="Currency 8 80 7" xfId="8302"/>
    <cellStyle name="Currency 8 80 8" xfId="8303"/>
    <cellStyle name="Currency 8 80 9" xfId="8304"/>
    <cellStyle name="Currency 8 81" xfId="8305"/>
    <cellStyle name="Currency 8 81 10" xfId="8306"/>
    <cellStyle name="Currency 8 81 11" xfId="8307"/>
    <cellStyle name="Currency 8 81 12" xfId="8308"/>
    <cellStyle name="Currency 8 81 13" xfId="8309"/>
    <cellStyle name="Currency 8 81 14" xfId="8310"/>
    <cellStyle name="Currency 8 81 15" xfId="8311"/>
    <cellStyle name="Currency 8 81 2" xfId="8312"/>
    <cellStyle name="Currency 8 81 3" xfId="8313"/>
    <cellStyle name="Currency 8 81 4" xfId="8314"/>
    <cellStyle name="Currency 8 81 5" xfId="8315"/>
    <cellStyle name="Currency 8 81 6" xfId="8316"/>
    <cellStyle name="Currency 8 81 7" xfId="8317"/>
    <cellStyle name="Currency 8 81 8" xfId="8318"/>
    <cellStyle name="Currency 8 81 9" xfId="8319"/>
    <cellStyle name="Currency 8 82" xfId="8320"/>
    <cellStyle name="Currency 8 82 10" xfId="8321"/>
    <cellStyle name="Currency 8 82 11" xfId="8322"/>
    <cellStyle name="Currency 8 82 12" xfId="8323"/>
    <cellStyle name="Currency 8 82 13" xfId="8324"/>
    <cellStyle name="Currency 8 82 14" xfId="8325"/>
    <cellStyle name="Currency 8 82 15" xfId="8326"/>
    <cellStyle name="Currency 8 82 2" xfId="8327"/>
    <cellStyle name="Currency 8 82 3" xfId="8328"/>
    <cellStyle name="Currency 8 82 4" xfId="8329"/>
    <cellStyle name="Currency 8 82 5" xfId="8330"/>
    <cellStyle name="Currency 8 82 6" xfId="8331"/>
    <cellStyle name="Currency 8 82 7" xfId="8332"/>
    <cellStyle name="Currency 8 82 8" xfId="8333"/>
    <cellStyle name="Currency 8 82 9" xfId="8334"/>
    <cellStyle name="Currency 8 83" xfId="8335"/>
    <cellStyle name="Currency 8 83 10" xfId="8336"/>
    <cellStyle name="Currency 8 83 11" xfId="8337"/>
    <cellStyle name="Currency 8 83 12" xfId="8338"/>
    <cellStyle name="Currency 8 83 13" xfId="8339"/>
    <cellStyle name="Currency 8 83 14" xfId="8340"/>
    <cellStyle name="Currency 8 83 15" xfId="8341"/>
    <cellStyle name="Currency 8 83 2" xfId="8342"/>
    <cellStyle name="Currency 8 83 3" xfId="8343"/>
    <cellStyle name="Currency 8 83 4" xfId="8344"/>
    <cellStyle name="Currency 8 83 5" xfId="8345"/>
    <cellStyle name="Currency 8 83 6" xfId="8346"/>
    <cellStyle name="Currency 8 83 7" xfId="8347"/>
    <cellStyle name="Currency 8 83 8" xfId="8348"/>
    <cellStyle name="Currency 8 83 9" xfId="8349"/>
    <cellStyle name="Currency 8 84" xfId="8350"/>
    <cellStyle name="Currency 8 84 10" xfId="8351"/>
    <cellStyle name="Currency 8 84 11" xfId="8352"/>
    <cellStyle name="Currency 8 84 12" xfId="8353"/>
    <cellStyle name="Currency 8 84 13" xfId="8354"/>
    <cellStyle name="Currency 8 84 14" xfId="8355"/>
    <cellStyle name="Currency 8 84 15" xfId="8356"/>
    <cellStyle name="Currency 8 84 2" xfId="8357"/>
    <cellStyle name="Currency 8 84 3" xfId="8358"/>
    <cellStyle name="Currency 8 84 4" xfId="8359"/>
    <cellStyle name="Currency 8 84 5" xfId="8360"/>
    <cellStyle name="Currency 8 84 6" xfId="8361"/>
    <cellStyle name="Currency 8 84 7" xfId="8362"/>
    <cellStyle name="Currency 8 84 8" xfId="8363"/>
    <cellStyle name="Currency 8 84 9" xfId="8364"/>
    <cellStyle name="Currency 8 85" xfId="8365"/>
    <cellStyle name="Currency 8 85 10" xfId="8366"/>
    <cellStyle name="Currency 8 85 11" xfId="8367"/>
    <cellStyle name="Currency 8 85 12" xfId="8368"/>
    <cellStyle name="Currency 8 85 13" xfId="8369"/>
    <cellStyle name="Currency 8 85 14" xfId="8370"/>
    <cellStyle name="Currency 8 85 15" xfId="8371"/>
    <cellStyle name="Currency 8 85 2" xfId="8372"/>
    <cellStyle name="Currency 8 85 3" xfId="8373"/>
    <cellStyle name="Currency 8 85 4" xfId="8374"/>
    <cellStyle name="Currency 8 85 5" xfId="8375"/>
    <cellStyle name="Currency 8 85 6" xfId="8376"/>
    <cellStyle name="Currency 8 85 7" xfId="8377"/>
    <cellStyle name="Currency 8 85 8" xfId="8378"/>
    <cellStyle name="Currency 8 85 9" xfId="8379"/>
    <cellStyle name="Currency 8 86" xfId="8380"/>
    <cellStyle name="Currency 8 86 10" xfId="8381"/>
    <cellStyle name="Currency 8 86 11" xfId="8382"/>
    <cellStyle name="Currency 8 86 12" xfId="8383"/>
    <cellStyle name="Currency 8 86 13" xfId="8384"/>
    <cellStyle name="Currency 8 86 14" xfId="8385"/>
    <cellStyle name="Currency 8 86 15" xfId="8386"/>
    <cellStyle name="Currency 8 86 2" xfId="8387"/>
    <cellStyle name="Currency 8 86 3" xfId="8388"/>
    <cellStyle name="Currency 8 86 4" xfId="8389"/>
    <cellStyle name="Currency 8 86 5" xfId="8390"/>
    <cellStyle name="Currency 8 86 6" xfId="8391"/>
    <cellStyle name="Currency 8 86 7" xfId="8392"/>
    <cellStyle name="Currency 8 86 8" xfId="8393"/>
    <cellStyle name="Currency 8 86 9" xfId="8394"/>
    <cellStyle name="Currency 8 87" xfId="8395"/>
    <cellStyle name="Currency 8 87 10" xfId="8396"/>
    <cellStyle name="Currency 8 87 11" xfId="8397"/>
    <cellStyle name="Currency 8 87 12" xfId="8398"/>
    <cellStyle name="Currency 8 87 13" xfId="8399"/>
    <cellStyle name="Currency 8 87 14" xfId="8400"/>
    <cellStyle name="Currency 8 87 15" xfId="8401"/>
    <cellStyle name="Currency 8 87 2" xfId="8402"/>
    <cellStyle name="Currency 8 87 3" xfId="8403"/>
    <cellStyle name="Currency 8 87 4" xfId="8404"/>
    <cellStyle name="Currency 8 87 5" xfId="8405"/>
    <cellStyle name="Currency 8 87 6" xfId="8406"/>
    <cellStyle name="Currency 8 87 7" xfId="8407"/>
    <cellStyle name="Currency 8 87 8" xfId="8408"/>
    <cellStyle name="Currency 8 87 9" xfId="8409"/>
    <cellStyle name="Currency 8 88" xfId="8410"/>
    <cellStyle name="Currency 8 88 10" xfId="8411"/>
    <cellStyle name="Currency 8 88 11" xfId="8412"/>
    <cellStyle name="Currency 8 88 12" xfId="8413"/>
    <cellStyle name="Currency 8 88 13" xfId="8414"/>
    <cellStyle name="Currency 8 88 14" xfId="8415"/>
    <cellStyle name="Currency 8 88 15" xfId="8416"/>
    <cellStyle name="Currency 8 88 2" xfId="8417"/>
    <cellStyle name="Currency 8 88 3" xfId="8418"/>
    <cellStyle name="Currency 8 88 4" xfId="8419"/>
    <cellStyle name="Currency 8 88 5" xfId="8420"/>
    <cellStyle name="Currency 8 88 6" xfId="8421"/>
    <cellStyle name="Currency 8 88 7" xfId="8422"/>
    <cellStyle name="Currency 8 88 8" xfId="8423"/>
    <cellStyle name="Currency 8 88 9" xfId="8424"/>
    <cellStyle name="Currency 8 89" xfId="8425"/>
    <cellStyle name="Currency 8 89 10" xfId="8426"/>
    <cellStyle name="Currency 8 89 11" xfId="8427"/>
    <cellStyle name="Currency 8 89 12" xfId="8428"/>
    <cellStyle name="Currency 8 89 13" xfId="8429"/>
    <cellStyle name="Currency 8 89 14" xfId="8430"/>
    <cellStyle name="Currency 8 89 15" xfId="8431"/>
    <cellStyle name="Currency 8 89 2" xfId="8432"/>
    <cellStyle name="Currency 8 89 3" xfId="8433"/>
    <cellStyle name="Currency 8 89 4" xfId="8434"/>
    <cellStyle name="Currency 8 89 5" xfId="8435"/>
    <cellStyle name="Currency 8 89 6" xfId="8436"/>
    <cellStyle name="Currency 8 89 7" xfId="8437"/>
    <cellStyle name="Currency 8 89 8" xfId="8438"/>
    <cellStyle name="Currency 8 89 9" xfId="8439"/>
    <cellStyle name="Currency 8 9" xfId="8440"/>
    <cellStyle name="Currency 8 9 10" xfId="8441"/>
    <cellStyle name="Currency 8 9 11" xfId="8442"/>
    <cellStyle name="Currency 8 9 12" xfId="8443"/>
    <cellStyle name="Currency 8 9 13" xfId="8444"/>
    <cellStyle name="Currency 8 9 14" xfId="8445"/>
    <cellStyle name="Currency 8 9 15" xfId="8446"/>
    <cellStyle name="Currency 8 9 16" xfId="8447"/>
    <cellStyle name="Currency 8 9 17" xfId="8448"/>
    <cellStyle name="Currency 8 9 18" xfId="8449"/>
    <cellStyle name="Currency 8 9 19" xfId="8450"/>
    <cellStyle name="Currency 8 9 2" xfId="8451"/>
    <cellStyle name="Currency 8 9 20" xfId="8452"/>
    <cellStyle name="Currency 8 9 21" xfId="8453"/>
    <cellStyle name="Currency 8 9 22" xfId="8454"/>
    <cellStyle name="Currency 8 9 23" xfId="8455"/>
    <cellStyle name="Currency 8 9 24" xfId="8456"/>
    <cellStyle name="Currency 8 9 25" xfId="8457"/>
    <cellStyle name="Currency 8 9 26" xfId="8458"/>
    <cellStyle name="Currency 8 9 27" xfId="8459"/>
    <cellStyle name="Currency 8 9 28" xfId="8460"/>
    <cellStyle name="Currency 8 9 29" xfId="8461"/>
    <cellStyle name="Currency 8 9 3" xfId="8462"/>
    <cellStyle name="Currency 8 9 30" xfId="8463"/>
    <cellStyle name="Currency 8 9 31" xfId="8464"/>
    <cellStyle name="Currency 8 9 32" xfId="8465"/>
    <cellStyle name="Currency 8 9 33" xfId="8466"/>
    <cellStyle name="Currency 8 9 34" xfId="8467"/>
    <cellStyle name="Currency 8 9 35" xfId="8468"/>
    <cellStyle name="Currency 8 9 36" xfId="8469"/>
    <cellStyle name="Currency 8 9 37" xfId="8470"/>
    <cellStyle name="Currency 8 9 38" xfId="8471"/>
    <cellStyle name="Currency 8 9 4" xfId="8472"/>
    <cellStyle name="Currency 8 9 5" xfId="8473"/>
    <cellStyle name="Currency 8 9 6" xfId="8474"/>
    <cellStyle name="Currency 8 9 7" xfId="8475"/>
    <cellStyle name="Currency 8 9 8" xfId="8476"/>
    <cellStyle name="Currency 8 9 9" xfId="8477"/>
    <cellStyle name="Currency 8 90" xfId="8478"/>
    <cellStyle name="Currency 8 90 10" xfId="8479"/>
    <cellStyle name="Currency 8 90 11" xfId="8480"/>
    <cellStyle name="Currency 8 90 12" xfId="8481"/>
    <cellStyle name="Currency 8 90 13" xfId="8482"/>
    <cellStyle name="Currency 8 90 14" xfId="8483"/>
    <cellStyle name="Currency 8 90 15" xfId="8484"/>
    <cellStyle name="Currency 8 90 2" xfId="8485"/>
    <cellStyle name="Currency 8 90 3" xfId="8486"/>
    <cellStyle name="Currency 8 90 4" xfId="8487"/>
    <cellStyle name="Currency 8 90 5" xfId="8488"/>
    <cellStyle name="Currency 8 90 6" xfId="8489"/>
    <cellStyle name="Currency 8 90 7" xfId="8490"/>
    <cellStyle name="Currency 8 90 8" xfId="8491"/>
    <cellStyle name="Currency 8 90 9" xfId="8492"/>
    <cellStyle name="Currency 8 91" xfId="8493"/>
    <cellStyle name="Currency 8 91 10" xfId="8494"/>
    <cellStyle name="Currency 8 91 11" xfId="8495"/>
    <cellStyle name="Currency 8 91 12" xfId="8496"/>
    <cellStyle name="Currency 8 91 13" xfId="8497"/>
    <cellStyle name="Currency 8 91 14" xfId="8498"/>
    <cellStyle name="Currency 8 91 15" xfId="8499"/>
    <cellStyle name="Currency 8 91 2" xfId="8500"/>
    <cellStyle name="Currency 8 91 3" xfId="8501"/>
    <cellStyle name="Currency 8 91 4" xfId="8502"/>
    <cellStyle name="Currency 8 91 5" xfId="8503"/>
    <cellStyle name="Currency 8 91 6" xfId="8504"/>
    <cellStyle name="Currency 8 91 7" xfId="8505"/>
    <cellStyle name="Currency 8 91 8" xfId="8506"/>
    <cellStyle name="Currency 8 91 9" xfId="8507"/>
    <cellStyle name="Currency 8 92" xfId="8508"/>
    <cellStyle name="Currency 8 92 10" xfId="8509"/>
    <cellStyle name="Currency 8 92 11" xfId="8510"/>
    <cellStyle name="Currency 8 92 12" xfId="8511"/>
    <cellStyle name="Currency 8 92 13" xfId="8512"/>
    <cellStyle name="Currency 8 92 14" xfId="8513"/>
    <cellStyle name="Currency 8 92 15" xfId="8514"/>
    <cellStyle name="Currency 8 92 2" xfId="8515"/>
    <cellStyle name="Currency 8 92 3" xfId="8516"/>
    <cellStyle name="Currency 8 92 4" xfId="8517"/>
    <cellStyle name="Currency 8 92 5" xfId="8518"/>
    <cellStyle name="Currency 8 92 6" xfId="8519"/>
    <cellStyle name="Currency 8 92 7" xfId="8520"/>
    <cellStyle name="Currency 8 92 8" xfId="8521"/>
    <cellStyle name="Currency 8 92 9" xfId="8522"/>
    <cellStyle name="Currency 8 93" xfId="8523"/>
    <cellStyle name="Currency 8 93 10" xfId="8524"/>
    <cellStyle name="Currency 8 93 11" xfId="8525"/>
    <cellStyle name="Currency 8 93 12" xfId="8526"/>
    <cellStyle name="Currency 8 93 13" xfId="8527"/>
    <cellStyle name="Currency 8 93 14" xfId="8528"/>
    <cellStyle name="Currency 8 93 15" xfId="8529"/>
    <cellStyle name="Currency 8 93 2" xfId="8530"/>
    <cellStyle name="Currency 8 93 3" xfId="8531"/>
    <cellStyle name="Currency 8 93 4" xfId="8532"/>
    <cellStyle name="Currency 8 93 5" xfId="8533"/>
    <cellStyle name="Currency 8 93 6" xfId="8534"/>
    <cellStyle name="Currency 8 93 7" xfId="8535"/>
    <cellStyle name="Currency 8 93 8" xfId="8536"/>
    <cellStyle name="Currency 8 93 9" xfId="8537"/>
    <cellStyle name="Currency 8 94" xfId="8538"/>
    <cellStyle name="Currency 8 95" xfId="8539"/>
    <cellStyle name="Currency 8 96" xfId="8540"/>
    <cellStyle name="Currency 8 97" xfId="8541"/>
    <cellStyle name="Currency 8 98" xfId="8542"/>
    <cellStyle name="Currency 8 99" xfId="8543"/>
    <cellStyle name="Currency 9" xfId="8544"/>
    <cellStyle name="Entrée 2" xfId="8545"/>
    <cellStyle name="Euro" xfId="8546"/>
    <cellStyle name="Euro 10" xfId="8547"/>
    <cellStyle name="Euro 10 10" xfId="8548"/>
    <cellStyle name="Euro 10 11" xfId="8549"/>
    <cellStyle name="Euro 10 12" xfId="8550"/>
    <cellStyle name="Euro 10 13" xfId="8551"/>
    <cellStyle name="Euro 10 14" xfId="8552"/>
    <cellStyle name="Euro 10 15" xfId="8553"/>
    <cellStyle name="Euro 10 16" xfId="8554"/>
    <cellStyle name="Euro 10 17" xfId="8555"/>
    <cellStyle name="Euro 10 18" xfId="8556"/>
    <cellStyle name="Euro 10 19" xfId="8557"/>
    <cellStyle name="Euro 10 2" xfId="8558"/>
    <cellStyle name="Euro 10 20" xfId="8559"/>
    <cellStyle name="Euro 10 21" xfId="8560"/>
    <cellStyle name="Euro 10 22" xfId="8561"/>
    <cellStyle name="Euro 10 23" xfId="8562"/>
    <cellStyle name="Euro 10 24" xfId="8563"/>
    <cellStyle name="Euro 10 25" xfId="8564"/>
    <cellStyle name="Euro 10 26" xfId="8565"/>
    <cellStyle name="Euro 10 27" xfId="8566"/>
    <cellStyle name="Euro 10 28" xfId="8567"/>
    <cellStyle name="Euro 10 29" xfId="8568"/>
    <cellStyle name="Euro 10 3" xfId="8569"/>
    <cellStyle name="Euro 10 30" xfId="8570"/>
    <cellStyle name="Euro 10 31" xfId="8571"/>
    <cellStyle name="Euro 10 32" xfId="8572"/>
    <cellStyle name="Euro 10 33" xfId="8573"/>
    <cellStyle name="Euro 10 34" xfId="8574"/>
    <cellStyle name="Euro 10 35" xfId="8575"/>
    <cellStyle name="Euro 10 36" xfId="8576"/>
    <cellStyle name="Euro 10 37" xfId="8577"/>
    <cellStyle name="Euro 10 38" xfId="8578"/>
    <cellStyle name="Euro 10 4" xfId="8579"/>
    <cellStyle name="Euro 10 5" xfId="8580"/>
    <cellStyle name="Euro 10 6" xfId="8581"/>
    <cellStyle name="Euro 10 7" xfId="8582"/>
    <cellStyle name="Euro 10 8" xfId="8583"/>
    <cellStyle name="Euro 10 9" xfId="8584"/>
    <cellStyle name="Euro 11" xfId="8585"/>
    <cellStyle name="Euro 11 10" xfId="8586"/>
    <cellStyle name="Euro 11 11" xfId="8587"/>
    <cellStyle name="Euro 11 12" xfId="8588"/>
    <cellStyle name="Euro 11 13" xfId="8589"/>
    <cellStyle name="Euro 11 14" xfId="8590"/>
    <cellStyle name="Euro 11 15" xfId="8591"/>
    <cellStyle name="Euro 11 16" xfId="8592"/>
    <cellStyle name="Euro 11 17" xfId="8593"/>
    <cellStyle name="Euro 11 18" xfId="8594"/>
    <cellStyle name="Euro 11 19" xfId="8595"/>
    <cellStyle name="Euro 11 2" xfId="8596"/>
    <cellStyle name="Euro 11 20" xfId="8597"/>
    <cellStyle name="Euro 11 21" xfId="8598"/>
    <cellStyle name="Euro 11 22" xfId="8599"/>
    <cellStyle name="Euro 11 23" xfId="8600"/>
    <cellStyle name="Euro 11 24" xfId="8601"/>
    <cellStyle name="Euro 11 25" xfId="8602"/>
    <cellStyle name="Euro 11 26" xfId="8603"/>
    <cellStyle name="Euro 11 27" xfId="8604"/>
    <cellStyle name="Euro 11 28" xfId="8605"/>
    <cellStyle name="Euro 11 29" xfId="8606"/>
    <cellStyle name="Euro 11 3" xfId="8607"/>
    <cellStyle name="Euro 11 30" xfId="8608"/>
    <cellStyle name="Euro 11 31" xfId="8609"/>
    <cellStyle name="Euro 11 32" xfId="8610"/>
    <cellStyle name="Euro 11 33" xfId="8611"/>
    <cellStyle name="Euro 11 34" xfId="8612"/>
    <cellStyle name="Euro 11 35" xfId="8613"/>
    <cellStyle name="Euro 11 36" xfId="8614"/>
    <cellStyle name="Euro 11 37" xfId="8615"/>
    <cellStyle name="Euro 11 38" xfId="8616"/>
    <cellStyle name="Euro 11 4" xfId="8617"/>
    <cellStyle name="Euro 11 5" xfId="8618"/>
    <cellStyle name="Euro 11 6" xfId="8619"/>
    <cellStyle name="Euro 11 7" xfId="8620"/>
    <cellStyle name="Euro 11 8" xfId="8621"/>
    <cellStyle name="Euro 11 9" xfId="8622"/>
    <cellStyle name="Euro 12" xfId="8623"/>
    <cellStyle name="Euro 12 10" xfId="8624"/>
    <cellStyle name="Euro 12 11" xfId="8625"/>
    <cellStyle name="Euro 12 12" xfId="8626"/>
    <cellStyle name="Euro 12 13" xfId="8627"/>
    <cellStyle name="Euro 12 14" xfId="8628"/>
    <cellStyle name="Euro 12 15" xfId="8629"/>
    <cellStyle name="Euro 12 16" xfId="8630"/>
    <cellStyle name="Euro 12 17" xfId="8631"/>
    <cellStyle name="Euro 12 18" xfId="8632"/>
    <cellStyle name="Euro 12 19" xfId="8633"/>
    <cellStyle name="Euro 12 2" xfId="8634"/>
    <cellStyle name="Euro 12 20" xfId="8635"/>
    <cellStyle name="Euro 12 21" xfId="8636"/>
    <cellStyle name="Euro 12 22" xfId="8637"/>
    <cellStyle name="Euro 12 23" xfId="8638"/>
    <cellStyle name="Euro 12 24" xfId="8639"/>
    <cellStyle name="Euro 12 25" xfId="8640"/>
    <cellStyle name="Euro 12 26" xfId="8641"/>
    <cellStyle name="Euro 12 27" xfId="8642"/>
    <cellStyle name="Euro 12 28" xfId="8643"/>
    <cellStyle name="Euro 12 29" xfId="8644"/>
    <cellStyle name="Euro 12 3" xfId="8645"/>
    <cellStyle name="Euro 12 30" xfId="8646"/>
    <cellStyle name="Euro 12 31" xfId="8647"/>
    <cellStyle name="Euro 12 32" xfId="8648"/>
    <cellStyle name="Euro 12 33" xfId="8649"/>
    <cellStyle name="Euro 12 34" xfId="8650"/>
    <cellStyle name="Euro 12 35" xfId="8651"/>
    <cellStyle name="Euro 12 36" xfId="8652"/>
    <cellStyle name="Euro 12 37" xfId="8653"/>
    <cellStyle name="Euro 12 38" xfId="8654"/>
    <cellStyle name="Euro 12 4" xfId="8655"/>
    <cellStyle name="Euro 12 5" xfId="8656"/>
    <cellStyle name="Euro 12 6" xfId="8657"/>
    <cellStyle name="Euro 12 7" xfId="8658"/>
    <cellStyle name="Euro 12 8" xfId="8659"/>
    <cellStyle name="Euro 12 9" xfId="8660"/>
    <cellStyle name="Euro 13" xfId="8661"/>
    <cellStyle name="Euro 13 10" xfId="8662"/>
    <cellStyle name="Euro 13 11" xfId="8663"/>
    <cellStyle name="Euro 13 12" xfId="8664"/>
    <cellStyle name="Euro 13 13" xfId="8665"/>
    <cellStyle name="Euro 13 14" xfId="8666"/>
    <cellStyle name="Euro 13 15" xfId="8667"/>
    <cellStyle name="Euro 13 16" xfId="8668"/>
    <cellStyle name="Euro 13 17" xfId="8669"/>
    <cellStyle name="Euro 13 18" xfId="8670"/>
    <cellStyle name="Euro 13 19" xfId="8671"/>
    <cellStyle name="Euro 13 2" xfId="8672"/>
    <cellStyle name="Euro 13 20" xfId="8673"/>
    <cellStyle name="Euro 13 21" xfId="8674"/>
    <cellStyle name="Euro 13 22" xfId="8675"/>
    <cellStyle name="Euro 13 23" xfId="8676"/>
    <cellStyle name="Euro 13 24" xfId="8677"/>
    <cellStyle name="Euro 13 25" xfId="8678"/>
    <cellStyle name="Euro 13 26" xfId="8679"/>
    <cellStyle name="Euro 13 27" xfId="8680"/>
    <cellStyle name="Euro 13 28" xfId="8681"/>
    <cellStyle name="Euro 13 29" xfId="8682"/>
    <cellStyle name="Euro 13 3" xfId="8683"/>
    <cellStyle name="Euro 13 30" xfId="8684"/>
    <cellStyle name="Euro 13 31" xfId="8685"/>
    <cellStyle name="Euro 13 32" xfId="8686"/>
    <cellStyle name="Euro 13 33" xfId="8687"/>
    <cellStyle name="Euro 13 34" xfId="8688"/>
    <cellStyle name="Euro 13 35" xfId="8689"/>
    <cellStyle name="Euro 13 36" xfId="8690"/>
    <cellStyle name="Euro 13 37" xfId="8691"/>
    <cellStyle name="Euro 13 38" xfId="8692"/>
    <cellStyle name="Euro 13 4" xfId="8693"/>
    <cellStyle name="Euro 13 5" xfId="8694"/>
    <cellStyle name="Euro 13 6" xfId="8695"/>
    <cellStyle name="Euro 13 7" xfId="8696"/>
    <cellStyle name="Euro 13 8" xfId="8697"/>
    <cellStyle name="Euro 13 9" xfId="8698"/>
    <cellStyle name="Euro 14" xfId="8699"/>
    <cellStyle name="Euro 14 10" xfId="8700"/>
    <cellStyle name="Euro 14 11" xfId="8701"/>
    <cellStyle name="Euro 14 12" xfId="8702"/>
    <cellStyle name="Euro 14 13" xfId="8703"/>
    <cellStyle name="Euro 14 14" xfId="8704"/>
    <cellStyle name="Euro 14 15" xfId="8705"/>
    <cellStyle name="Euro 14 16" xfId="8706"/>
    <cellStyle name="Euro 14 17" xfId="8707"/>
    <cellStyle name="Euro 14 18" xfId="8708"/>
    <cellStyle name="Euro 14 19" xfId="8709"/>
    <cellStyle name="Euro 14 2" xfId="8710"/>
    <cellStyle name="Euro 14 20" xfId="8711"/>
    <cellStyle name="Euro 14 21" xfId="8712"/>
    <cellStyle name="Euro 14 22" xfId="8713"/>
    <cellStyle name="Euro 14 23" xfId="8714"/>
    <cellStyle name="Euro 14 24" xfId="8715"/>
    <cellStyle name="Euro 14 25" xfId="8716"/>
    <cellStyle name="Euro 14 26" xfId="8717"/>
    <cellStyle name="Euro 14 27" xfId="8718"/>
    <cellStyle name="Euro 14 28" xfId="8719"/>
    <cellStyle name="Euro 14 29" xfId="8720"/>
    <cellStyle name="Euro 14 3" xfId="8721"/>
    <cellStyle name="Euro 14 30" xfId="8722"/>
    <cellStyle name="Euro 14 31" xfId="8723"/>
    <cellStyle name="Euro 14 32" xfId="8724"/>
    <cellStyle name="Euro 14 33" xfId="8725"/>
    <cellStyle name="Euro 14 34" xfId="8726"/>
    <cellStyle name="Euro 14 35" xfId="8727"/>
    <cellStyle name="Euro 14 36" xfId="8728"/>
    <cellStyle name="Euro 14 37" xfId="8729"/>
    <cellStyle name="Euro 14 38" xfId="8730"/>
    <cellStyle name="Euro 14 4" xfId="8731"/>
    <cellStyle name="Euro 14 5" xfId="8732"/>
    <cellStyle name="Euro 14 6" xfId="8733"/>
    <cellStyle name="Euro 14 7" xfId="8734"/>
    <cellStyle name="Euro 14 8" xfId="8735"/>
    <cellStyle name="Euro 14 9" xfId="8736"/>
    <cellStyle name="Euro 15" xfId="8737"/>
    <cellStyle name="Euro 15 10" xfId="8738"/>
    <cellStyle name="Euro 15 11" xfId="8739"/>
    <cellStyle name="Euro 15 12" xfId="8740"/>
    <cellStyle name="Euro 15 13" xfId="8741"/>
    <cellStyle name="Euro 15 14" xfId="8742"/>
    <cellStyle name="Euro 15 15" xfId="8743"/>
    <cellStyle name="Euro 15 16" xfId="8744"/>
    <cellStyle name="Euro 15 17" xfId="8745"/>
    <cellStyle name="Euro 15 18" xfId="8746"/>
    <cellStyle name="Euro 15 19" xfId="8747"/>
    <cellStyle name="Euro 15 2" xfId="8748"/>
    <cellStyle name="Euro 15 20" xfId="8749"/>
    <cellStyle name="Euro 15 21" xfId="8750"/>
    <cellStyle name="Euro 15 22" xfId="8751"/>
    <cellStyle name="Euro 15 23" xfId="8752"/>
    <cellStyle name="Euro 15 24" xfId="8753"/>
    <cellStyle name="Euro 15 25" xfId="8754"/>
    <cellStyle name="Euro 15 26" xfId="8755"/>
    <cellStyle name="Euro 15 27" xfId="8756"/>
    <cellStyle name="Euro 15 28" xfId="8757"/>
    <cellStyle name="Euro 15 29" xfId="8758"/>
    <cellStyle name="Euro 15 3" xfId="8759"/>
    <cellStyle name="Euro 15 30" xfId="8760"/>
    <cellStyle name="Euro 15 31" xfId="8761"/>
    <cellStyle name="Euro 15 32" xfId="8762"/>
    <cellStyle name="Euro 15 33" xfId="8763"/>
    <cellStyle name="Euro 15 34" xfId="8764"/>
    <cellStyle name="Euro 15 35" xfId="8765"/>
    <cellStyle name="Euro 15 36" xfId="8766"/>
    <cellStyle name="Euro 15 37" xfId="8767"/>
    <cellStyle name="Euro 15 38" xfId="8768"/>
    <cellStyle name="Euro 15 4" xfId="8769"/>
    <cellStyle name="Euro 15 5" xfId="8770"/>
    <cellStyle name="Euro 15 6" xfId="8771"/>
    <cellStyle name="Euro 15 7" xfId="8772"/>
    <cellStyle name="Euro 15 8" xfId="8773"/>
    <cellStyle name="Euro 15 9" xfId="8774"/>
    <cellStyle name="Euro 16" xfId="8775"/>
    <cellStyle name="Euro 16 10" xfId="8776"/>
    <cellStyle name="Euro 16 11" xfId="8777"/>
    <cellStyle name="Euro 16 12" xfId="8778"/>
    <cellStyle name="Euro 16 13" xfId="8779"/>
    <cellStyle name="Euro 16 14" xfId="8780"/>
    <cellStyle name="Euro 16 15" xfId="8781"/>
    <cellStyle name="Euro 16 16" xfId="8782"/>
    <cellStyle name="Euro 16 17" xfId="8783"/>
    <cellStyle name="Euro 16 18" xfId="8784"/>
    <cellStyle name="Euro 16 19" xfId="8785"/>
    <cellStyle name="Euro 16 2" xfId="8786"/>
    <cellStyle name="Euro 16 20" xfId="8787"/>
    <cellStyle name="Euro 16 21" xfId="8788"/>
    <cellStyle name="Euro 16 22" xfId="8789"/>
    <cellStyle name="Euro 16 23" xfId="8790"/>
    <cellStyle name="Euro 16 24" xfId="8791"/>
    <cellStyle name="Euro 16 25" xfId="8792"/>
    <cellStyle name="Euro 16 26" xfId="8793"/>
    <cellStyle name="Euro 16 27" xfId="8794"/>
    <cellStyle name="Euro 16 28" xfId="8795"/>
    <cellStyle name="Euro 16 29" xfId="8796"/>
    <cellStyle name="Euro 16 3" xfId="8797"/>
    <cellStyle name="Euro 16 30" xfId="8798"/>
    <cellStyle name="Euro 16 31" xfId="8799"/>
    <cellStyle name="Euro 16 32" xfId="8800"/>
    <cellStyle name="Euro 16 33" xfId="8801"/>
    <cellStyle name="Euro 16 34" xfId="8802"/>
    <cellStyle name="Euro 16 35" xfId="8803"/>
    <cellStyle name="Euro 16 36" xfId="8804"/>
    <cellStyle name="Euro 16 37" xfId="8805"/>
    <cellStyle name="Euro 16 38" xfId="8806"/>
    <cellStyle name="Euro 16 4" xfId="8807"/>
    <cellStyle name="Euro 16 5" xfId="8808"/>
    <cellStyle name="Euro 16 6" xfId="8809"/>
    <cellStyle name="Euro 16 7" xfId="8810"/>
    <cellStyle name="Euro 16 8" xfId="8811"/>
    <cellStyle name="Euro 16 9" xfId="8812"/>
    <cellStyle name="Euro 17" xfId="8813"/>
    <cellStyle name="Euro 17 10" xfId="8814"/>
    <cellStyle name="Euro 17 11" xfId="8815"/>
    <cellStyle name="Euro 17 12" xfId="8816"/>
    <cellStyle name="Euro 17 13" xfId="8817"/>
    <cellStyle name="Euro 17 14" xfId="8818"/>
    <cellStyle name="Euro 17 15" xfId="8819"/>
    <cellStyle name="Euro 17 16" xfId="8820"/>
    <cellStyle name="Euro 17 17" xfId="8821"/>
    <cellStyle name="Euro 17 18" xfId="8822"/>
    <cellStyle name="Euro 17 19" xfId="8823"/>
    <cellStyle name="Euro 17 2" xfId="8824"/>
    <cellStyle name="Euro 17 20" xfId="8825"/>
    <cellStyle name="Euro 17 21" xfId="8826"/>
    <cellStyle name="Euro 17 22" xfId="8827"/>
    <cellStyle name="Euro 17 23" xfId="8828"/>
    <cellStyle name="Euro 17 24" xfId="8829"/>
    <cellStyle name="Euro 17 25" xfId="8830"/>
    <cellStyle name="Euro 17 26" xfId="8831"/>
    <cellStyle name="Euro 17 27" xfId="8832"/>
    <cellStyle name="Euro 17 28" xfId="8833"/>
    <cellStyle name="Euro 17 29" xfId="8834"/>
    <cellStyle name="Euro 17 3" xfId="8835"/>
    <cellStyle name="Euro 17 30" xfId="8836"/>
    <cellStyle name="Euro 17 31" xfId="8837"/>
    <cellStyle name="Euro 17 32" xfId="8838"/>
    <cellStyle name="Euro 17 33" xfId="8839"/>
    <cellStyle name="Euro 17 34" xfId="8840"/>
    <cellStyle name="Euro 17 35" xfId="8841"/>
    <cellStyle name="Euro 17 36" xfId="8842"/>
    <cellStyle name="Euro 17 37" xfId="8843"/>
    <cellStyle name="Euro 17 38" xfId="8844"/>
    <cellStyle name="Euro 17 4" xfId="8845"/>
    <cellStyle name="Euro 17 5" xfId="8846"/>
    <cellStyle name="Euro 17 6" xfId="8847"/>
    <cellStyle name="Euro 17 7" xfId="8848"/>
    <cellStyle name="Euro 17 8" xfId="8849"/>
    <cellStyle name="Euro 17 9" xfId="8850"/>
    <cellStyle name="Euro 18" xfId="8851"/>
    <cellStyle name="Euro 18 10" xfId="8852"/>
    <cellStyle name="Euro 18 11" xfId="8853"/>
    <cellStyle name="Euro 18 12" xfId="8854"/>
    <cellStyle name="Euro 18 13" xfId="8855"/>
    <cellStyle name="Euro 18 14" xfId="8856"/>
    <cellStyle name="Euro 18 15" xfId="8857"/>
    <cellStyle name="Euro 18 16" xfId="8858"/>
    <cellStyle name="Euro 18 17" xfId="8859"/>
    <cellStyle name="Euro 18 18" xfId="8860"/>
    <cellStyle name="Euro 18 19" xfId="8861"/>
    <cellStyle name="Euro 18 2" xfId="8862"/>
    <cellStyle name="Euro 18 20" xfId="8863"/>
    <cellStyle name="Euro 18 21" xfId="8864"/>
    <cellStyle name="Euro 18 22" xfId="8865"/>
    <cellStyle name="Euro 18 23" xfId="8866"/>
    <cellStyle name="Euro 18 24" xfId="8867"/>
    <cellStyle name="Euro 18 25" xfId="8868"/>
    <cellStyle name="Euro 18 26" xfId="8869"/>
    <cellStyle name="Euro 18 27" xfId="8870"/>
    <cellStyle name="Euro 18 28" xfId="8871"/>
    <cellStyle name="Euro 18 29" xfId="8872"/>
    <cellStyle name="Euro 18 3" xfId="8873"/>
    <cellStyle name="Euro 18 30" xfId="8874"/>
    <cellStyle name="Euro 18 31" xfId="8875"/>
    <cellStyle name="Euro 18 32" xfId="8876"/>
    <cellStyle name="Euro 18 33" xfId="8877"/>
    <cellStyle name="Euro 18 34" xfId="8878"/>
    <cellStyle name="Euro 18 35" xfId="8879"/>
    <cellStyle name="Euro 18 36" xfId="8880"/>
    <cellStyle name="Euro 18 37" xfId="8881"/>
    <cellStyle name="Euro 18 38" xfId="8882"/>
    <cellStyle name="Euro 18 4" xfId="8883"/>
    <cellStyle name="Euro 18 5" xfId="8884"/>
    <cellStyle name="Euro 18 6" xfId="8885"/>
    <cellStyle name="Euro 18 7" xfId="8886"/>
    <cellStyle name="Euro 18 8" xfId="8887"/>
    <cellStyle name="Euro 18 9" xfId="8888"/>
    <cellStyle name="Euro 19" xfId="8889"/>
    <cellStyle name="Euro 19 10" xfId="8890"/>
    <cellStyle name="Euro 19 11" xfId="8891"/>
    <cellStyle name="Euro 19 12" xfId="8892"/>
    <cellStyle name="Euro 19 13" xfId="8893"/>
    <cellStyle name="Euro 19 14" xfId="8894"/>
    <cellStyle name="Euro 19 15" xfId="8895"/>
    <cellStyle name="Euro 19 16" xfId="8896"/>
    <cellStyle name="Euro 19 17" xfId="8897"/>
    <cellStyle name="Euro 19 18" xfId="8898"/>
    <cellStyle name="Euro 19 19" xfId="8899"/>
    <cellStyle name="Euro 19 2" xfId="8900"/>
    <cellStyle name="Euro 19 20" xfId="8901"/>
    <cellStyle name="Euro 19 21" xfId="8902"/>
    <cellStyle name="Euro 19 22" xfId="8903"/>
    <cellStyle name="Euro 19 23" xfId="8904"/>
    <cellStyle name="Euro 19 24" xfId="8905"/>
    <cellStyle name="Euro 19 25" xfId="8906"/>
    <cellStyle name="Euro 19 26" xfId="8907"/>
    <cellStyle name="Euro 19 27" xfId="8908"/>
    <cellStyle name="Euro 19 28" xfId="8909"/>
    <cellStyle name="Euro 19 29" xfId="8910"/>
    <cellStyle name="Euro 19 3" xfId="8911"/>
    <cellStyle name="Euro 19 30" xfId="8912"/>
    <cellStyle name="Euro 19 31" xfId="8913"/>
    <cellStyle name="Euro 19 32" xfId="8914"/>
    <cellStyle name="Euro 19 33" xfId="8915"/>
    <cellStyle name="Euro 19 34" xfId="8916"/>
    <cellStyle name="Euro 19 35" xfId="8917"/>
    <cellStyle name="Euro 19 36" xfId="8918"/>
    <cellStyle name="Euro 19 37" xfId="8919"/>
    <cellStyle name="Euro 19 38" xfId="8920"/>
    <cellStyle name="Euro 19 4" xfId="8921"/>
    <cellStyle name="Euro 19 5" xfId="8922"/>
    <cellStyle name="Euro 19 6" xfId="8923"/>
    <cellStyle name="Euro 19 7" xfId="8924"/>
    <cellStyle name="Euro 19 8" xfId="8925"/>
    <cellStyle name="Euro 19 9" xfId="8926"/>
    <cellStyle name="Euro 2" xfId="8927"/>
    <cellStyle name="Euro 2 10" xfId="8928"/>
    <cellStyle name="Euro 2 10 10" xfId="8929"/>
    <cellStyle name="Euro 2 10 11" xfId="8930"/>
    <cellStyle name="Euro 2 10 12" xfId="8931"/>
    <cellStyle name="Euro 2 10 13" xfId="8932"/>
    <cellStyle name="Euro 2 10 14" xfId="8933"/>
    <cellStyle name="Euro 2 10 15" xfId="8934"/>
    <cellStyle name="Euro 2 10 2" xfId="8935"/>
    <cellStyle name="Euro 2 10 3" xfId="8936"/>
    <cellStyle name="Euro 2 10 4" xfId="8937"/>
    <cellStyle name="Euro 2 10 5" xfId="8938"/>
    <cellStyle name="Euro 2 10 6" xfId="8939"/>
    <cellStyle name="Euro 2 10 7" xfId="8940"/>
    <cellStyle name="Euro 2 10 8" xfId="8941"/>
    <cellStyle name="Euro 2 10 9" xfId="8942"/>
    <cellStyle name="Euro 2 11" xfId="8943"/>
    <cellStyle name="Euro 2 11 10" xfId="8944"/>
    <cellStyle name="Euro 2 11 11" xfId="8945"/>
    <cellStyle name="Euro 2 11 12" xfId="8946"/>
    <cellStyle name="Euro 2 11 13" xfId="8947"/>
    <cellStyle name="Euro 2 11 14" xfId="8948"/>
    <cellStyle name="Euro 2 11 15" xfId="8949"/>
    <cellStyle name="Euro 2 11 2" xfId="8950"/>
    <cellStyle name="Euro 2 11 3" xfId="8951"/>
    <cellStyle name="Euro 2 11 4" xfId="8952"/>
    <cellStyle name="Euro 2 11 5" xfId="8953"/>
    <cellStyle name="Euro 2 11 6" xfId="8954"/>
    <cellStyle name="Euro 2 11 7" xfId="8955"/>
    <cellStyle name="Euro 2 11 8" xfId="8956"/>
    <cellStyle name="Euro 2 11 9" xfId="8957"/>
    <cellStyle name="Euro 2 12" xfId="8958"/>
    <cellStyle name="Euro 2 12 10" xfId="8959"/>
    <cellStyle name="Euro 2 12 11" xfId="8960"/>
    <cellStyle name="Euro 2 12 12" xfId="8961"/>
    <cellStyle name="Euro 2 12 13" xfId="8962"/>
    <cellStyle name="Euro 2 12 14" xfId="8963"/>
    <cellStyle name="Euro 2 12 15" xfId="8964"/>
    <cellStyle name="Euro 2 12 2" xfId="8965"/>
    <cellStyle name="Euro 2 12 3" xfId="8966"/>
    <cellStyle name="Euro 2 12 4" xfId="8967"/>
    <cellStyle name="Euro 2 12 5" xfId="8968"/>
    <cellStyle name="Euro 2 12 6" xfId="8969"/>
    <cellStyle name="Euro 2 12 7" xfId="8970"/>
    <cellStyle name="Euro 2 12 8" xfId="8971"/>
    <cellStyle name="Euro 2 12 9" xfId="8972"/>
    <cellStyle name="Euro 2 13" xfId="8973"/>
    <cellStyle name="Euro 2 13 10" xfId="8974"/>
    <cellStyle name="Euro 2 13 11" xfId="8975"/>
    <cellStyle name="Euro 2 13 12" xfId="8976"/>
    <cellStyle name="Euro 2 13 13" xfId="8977"/>
    <cellStyle name="Euro 2 13 14" xfId="8978"/>
    <cellStyle name="Euro 2 13 15" xfId="8979"/>
    <cellStyle name="Euro 2 13 2" xfId="8980"/>
    <cellStyle name="Euro 2 13 3" xfId="8981"/>
    <cellStyle name="Euro 2 13 4" xfId="8982"/>
    <cellStyle name="Euro 2 13 5" xfId="8983"/>
    <cellStyle name="Euro 2 13 6" xfId="8984"/>
    <cellStyle name="Euro 2 13 7" xfId="8985"/>
    <cellStyle name="Euro 2 13 8" xfId="8986"/>
    <cellStyle name="Euro 2 13 9" xfId="8987"/>
    <cellStyle name="Euro 2 14" xfId="8988"/>
    <cellStyle name="Euro 2 14 10" xfId="8989"/>
    <cellStyle name="Euro 2 14 11" xfId="8990"/>
    <cellStyle name="Euro 2 14 12" xfId="8991"/>
    <cellStyle name="Euro 2 14 13" xfId="8992"/>
    <cellStyle name="Euro 2 14 14" xfId="8993"/>
    <cellStyle name="Euro 2 14 15" xfId="8994"/>
    <cellStyle name="Euro 2 14 2" xfId="8995"/>
    <cellStyle name="Euro 2 14 3" xfId="8996"/>
    <cellStyle name="Euro 2 14 4" xfId="8997"/>
    <cellStyle name="Euro 2 14 5" xfId="8998"/>
    <cellStyle name="Euro 2 14 6" xfId="8999"/>
    <cellStyle name="Euro 2 14 7" xfId="9000"/>
    <cellStyle name="Euro 2 14 8" xfId="9001"/>
    <cellStyle name="Euro 2 14 9" xfId="9002"/>
    <cellStyle name="Euro 2 15" xfId="9003"/>
    <cellStyle name="Euro 2 15 10" xfId="9004"/>
    <cellStyle name="Euro 2 15 11" xfId="9005"/>
    <cellStyle name="Euro 2 15 12" xfId="9006"/>
    <cellStyle name="Euro 2 15 13" xfId="9007"/>
    <cellStyle name="Euro 2 15 14" xfId="9008"/>
    <cellStyle name="Euro 2 15 15" xfId="9009"/>
    <cellStyle name="Euro 2 15 2" xfId="9010"/>
    <cellStyle name="Euro 2 15 3" xfId="9011"/>
    <cellStyle name="Euro 2 15 4" xfId="9012"/>
    <cellStyle name="Euro 2 15 5" xfId="9013"/>
    <cellStyle name="Euro 2 15 6" xfId="9014"/>
    <cellStyle name="Euro 2 15 7" xfId="9015"/>
    <cellStyle name="Euro 2 15 8" xfId="9016"/>
    <cellStyle name="Euro 2 15 9" xfId="9017"/>
    <cellStyle name="Euro 2 16" xfId="9018"/>
    <cellStyle name="Euro 2 16 10" xfId="9019"/>
    <cellStyle name="Euro 2 16 11" xfId="9020"/>
    <cellStyle name="Euro 2 16 12" xfId="9021"/>
    <cellStyle name="Euro 2 16 13" xfId="9022"/>
    <cellStyle name="Euro 2 16 14" xfId="9023"/>
    <cellStyle name="Euro 2 16 15" xfId="9024"/>
    <cellStyle name="Euro 2 16 2" xfId="9025"/>
    <cellStyle name="Euro 2 16 3" xfId="9026"/>
    <cellStyle name="Euro 2 16 4" xfId="9027"/>
    <cellStyle name="Euro 2 16 5" xfId="9028"/>
    <cellStyle name="Euro 2 16 6" xfId="9029"/>
    <cellStyle name="Euro 2 16 7" xfId="9030"/>
    <cellStyle name="Euro 2 16 8" xfId="9031"/>
    <cellStyle name="Euro 2 16 9" xfId="9032"/>
    <cellStyle name="Euro 2 17" xfId="9033"/>
    <cellStyle name="Euro 2 17 10" xfId="9034"/>
    <cellStyle name="Euro 2 17 11" xfId="9035"/>
    <cellStyle name="Euro 2 17 12" xfId="9036"/>
    <cellStyle name="Euro 2 17 13" xfId="9037"/>
    <cellStyle name="Euro 2 17 14" xfId="9038"/>
    <cellStyle name="Euro 2 17 15" xfId="9039"/>
    <cellStyle name="Euro 2 17 2" xfId="9040"/>
    <cellStyle name="Euro 2 17 3" xfId="9041"/>
    <cellStyle name="Euro 2 17 4" xfId="9042"/>
    <cellStyle name="Euro 2 17 5" xfId="9043"/>
    <cellStyle name="Euro 2 17 6" xfId="9044"/>
    <cellStyle name="Euro 2 17 7" xfId="9045"/>
    <cellStyle name="Euro 2 17 8" xfId="9046"/>
    <cellStyle name="Euro 2 17 9" xfId="9047"/>
    <cellStyle name="Euro 2 18" xfId="9048"/>
    <cellStyle name="Euro 2 18 10" xfId="9049"/>
    <cellStyle name="Euro 2 18 11" xfId="9050"/>
    <cellStyle name="Euro 2 18 12" xfId="9051"/>
    <cellStyle name="Euro 2 18 13" xfId="9052"/>
    <cellStyle name="Euro 2 18 14" xfId="9053"/>
    <cellStyle name="Euro 2 18 15" xfId="9054"/>
    <cellStyle name="Euro 2 18 2" xfId="9055"/>
    <cellStyle name="Euro 2 18 3" xfId="9056"/>
    <cellStyle name="Euro 2 18 4" xfId="9057"/>
    <cellStyle name="Euro 2 18 5" xfId="9058"/>
    <cellStyle name="Euro 2 18 6" xfId="9059"/>
    <cellStyle name="Euro 2 18 7" xfId="9060"/>
    <cellStyle name="Euro 2 18 8" xfId="9061"/>
    <cellStyle name="Euro 2 18 9" xfId="9062"/>
    <cellStyle name="Euro 2 19" xfId="9063"/>
    <cellStyle name="Euro 2 19 10" xfId="9064"/>
    <cellStyle name="Euro 2 19 11" xfId="9065"/>
    <cellStyle name="Euro 2 19 12" xfId="9066"/>
    <cellStyle name="Euro 2 19 13" xfId="9067"/>
    <cellStyle name="Euro 2 19 14" xfId="9068"/>
    <cellStyle name="Euro 2 19 15" xfId="9069"/>
    <cellStyle name="Euro 2 19 2" xfId="9070"/>
    <cellStyle name="Euro 2 19 3" xfId="9071"/>
    <cellStyle name="Euro 2 19 4" xfId="9072"/>
    <cellStyle name="Euro 2 19 5" xfId="9073"/>
    <cellStyle name="Euro 2 19 6" xfId="9074"/>
    <cellStyle name="Euro 2 19 7" xfId="9075"/>
    <cellStyle name="Euro 2 19 8" xfId="9076"/>
    <cellStyle name="Euro 2 19 9" xfId="9077"/>
    <cellStyle name="Euro 2 2" xfId="9078"/>
    <cellStyle name="Euro 2 2 10" xfId="9079"/>
    <cellStyle name="Euro 2 2 11" xfId="9080"/>
    <cellStyle name="Euro 2 2 12" xfId="9081"/>
    <cellStyle name="Euro 2 2 13" xfId="9082"/>
    <cellStyle name="Euro 2 2 14" xfId="9083"/>
    <cellStyle name="Euro 2 2 15" xfId="9084"/>
    <cellStyle name="Euro 2 2 2" xfId="9085"/>
    <cellStyle name="Euro 2 2 3" xfId="9086"/>
    <cellStyle name="Euro 2 2 4" xfId="9087"/>
    <cellStyle name="Euro 2 2 5" xfId="9088"/>
    <cellStyle name="Euro 2 2 6" xfId="9089"/>
    <cellStyle name="Euro 2 2 7" xfId="9090"/>
    <cellStyle name="Euro 2 2 8" xfId="9091"/>
    <cellStyle name="Euro 2 2 9" xfId="9092"/>
    <cellStyle name="Euro 2 20" xfId="9093"/>
    <cellStyle name="Euro 2 20 10" xfId="9094"/>
    <cellStyle name="Euro 2 20 11" xfId="9095"/>
    <cellStyle name="Euro 2 20 12" xfId="9096"/>
    <cellStyle name="Euro 2 20 13" xfId="9097"/>
    <cellStyle name="Euro 2 20 14" xfId="9098"/>
    <cellStyle name="Euro 2 20 15" xfId="9099"/>
    <cellStyle name="Euro 2 20 2" xfId="9100"/>
    <cellStyle name="Euro 2 20 3" xfId="9101"/>
    <cellStyle name="Euro 2 20 4" xfId="9102"/>
    <cellStyle name="Euro 2 20 5" xfId="9103"/>
    <cellStyle name="Euro 2 20 6" xfId="9104"/>
    <cellStyle name="Euro 2 20 7" xfId="9105"/>
    <cellStyle name="Euro 2 20 8" xfId="9106"/>
    <cellStyle name="Euro 2 20 9" xfId="9107"/>
    <cellStyle name="Euro 2 21" xfId="9108"/>
    <cellStyle name="Euro 2 21 10" xfId="9109"/>
    <cellStyle name="Euro 2 21 11" xfId="9110"/>
    <cellStyle name="Euro 2 21 12" xfId="9111"/>
    <cellStyle name="Euro 2 21 13" xfId="9112"/>
    <cellStyle name="Euro 2 21 14" xfId="9113"/>
    <cellStyle name="Euro 2 21 15" xfId="9114"/>
    <cellStyle name="Euro 2 21 2" xfId="9115"/>
    <cellStyle name="Euro 2 21 3" xfId="9116"/>
    <cellStyle name="Euro 2 21 4" xfId="9117"/>
    <cellStyle name="Euro 2 21 5" xfId="9118"/>
    <cellStyle name="Euro 2 21 6" xfId="9119"/>
    <cellStyle name="Euro 2 21 7" xfId="9120"/>
    <cellStyle name="Euro 2 21 8" xfId="9121"/>
    <cellStyle name="Euro 2 21 9" xfId="9122"/>
    <cellStyle name="Euro 2 22" xfId="9123"/>
    <cellStyle name="Euro 2 22 10" xfId="9124"/>
    <cellStyle name="Euro 2 22 11" xfId="9125"/>
    <cellStyle name="Euro 2 22 12" xfId="9126"/>
    <cellStyle name="Euro 2 22 13" xfId="9127"/>
    <cellStyle name="Euro 2 22 14" xfId="9128"/>
    <cellStyle name="Euro 2 22 15" xfId="9129"/>
    <cellStyle name="Euro 2 22 2" xfId="9130"/>
    <cellStyle name="Euro 2 22 3" xfId="9131"/>
    <cellStyle name="Euro 2 22 4" xfId="9132"/>
    <cellStyle name="Euro 2 22 5" xfId="9133"/>
    <cellStyle name="Euro 2 22 6" xfId="9134"/>
    <cellStyle name="Euro 2 22 7" xfId="9135"/>
    <cellStyle name="Euro 2 22 8" xfId="9136"/>
    <cellStyle name="Euro 2 22 9" xfId="9137"/>
    <cellStyle name="Euro 2 23" xfId="9138"/>
    <cellStyle name="Euro 2 23 10" xfId="9139"/>
    <cellStyle name="Euro 2 23 11" xfId="9140"/>
    <cellStyle name="Euro 2 23 12" xfId="9141"/>
    <cellStyle name="Euro 2 23 13" xfId="9142"/>
    <cellStyle name="Euro 2 23 14" xfId="9143"/>
    <cellStyle name="Euro 2 23 15" xfId="9144"/>
    <cellStyle name="Euro 2 23 2" xfId="9145"/>
    <cellStyle name="Euro 2 23 3" xfId="9146"/>
    <cellStyle name="Euro 2 23 4" xfId="9147"/>
    <cellStyle name="Euro 2 23 5" xfId="9148"/>
    <cellStyle name="Euro 2 23 6" xfId="9149"/>
    <cellStyle name="Euro 2 23 7" xfId="9150"/>
    <cellStyle name="Euro 2 23 8" xfId="9151"/>
    <cellStyle name="Euro 2 23 9" xfId="9152"/>
    <cellStyle name="Euro 2 24" xfId="9153"/>
    <cellStyle name="Euro 2 24 10" xfId="9154"/>
    <cellStyle name="Euro 2 24 11" xfId="9155"/>
    <cellStyle name="Euro 2 24 12" xfId="9156"/>
    <cellStyle name="Euro 2 24 13" xfId="9157"/>
    <cellStyle name="Euro 2 24 14" xfId="9158"/>
    <cellStyle name="Euro 2 24 15" xfId="9159"/>
    <cellStyle name="Euro 2 24 2" xfId="9160"/>
    <cellStyle name="Euro 2 24 3" xfId="9161"/>
    <cellStyle name="Euro 2 24 4" xfId="9162"/>
    <cellStyle name="Euro 2 24 5" xfId="9163"/>
    <cellStyle name="Euro 2 24 6" xfId="9164"/>
    <cellStyle name="Euro 2 24 7" xfId="9165"/>
    <cellStyle name="Euro 2 24 8" xfId="9166"/>
    <cellStyle name="Euro 2 24 9" xfId="9167"/>
    <cellStyle name="Euro 2 25" xfId="9168"/>
    <cellStyle name="Euro 2 25 10" xfId="9169"/>
    <cellStyle name="Euro 2 25 11" xfId="9170"/>
    <cellStyle name="Euro 2 25 12" xfId="9171"/>
    <cellStyle name="Euro 2 25 13" xfId="9172"/>
    <cellStyle name="Euro 2 25 14" xfId="9173"/>
    <cellStyle name="Euro 2 25 15" xfId="9174"/>
    <cellStyle name="Euro 2 25 2" xfId="9175"/>
    <cellStyle name="Euro 2 25 3" xfId="9176"/>
    <cellStyle name="Euro 2 25 4" xfId="9177"/>
    <cellStyle name="Euro 2 25 5" xfId="9178"/>
    <cellStyle name="Euro 2 25 6" xfId="9179"/>
    <cellStyle name="Euro 2 25 7" xfId="9180"/>
    <cellStyle name="Euro 2 25 8" xfId="9181"/>
    <cellStyle name="Euro 2 25 9" xfId="9182"/>
    <cellStyle name="Euro 2 26" xfId="9183"/>
    <cellStyle name="Euro 2 26 10" xfId="9184"/>
    <cellStyle name="Euro 2 26 11" xfId="9185"/>
    <cellStyle name="Euro 2 26 12" xfId="9186"/>
    <cellStyle name="Euro 2 26 13" xfId="9187"/>
    <cellStyle name="Euro 2 26 14" xfId="9188"/>
    <cellStyle name="Euro 2 26 15" xfId="9189"/>
    <cellStyle name="Euro 2 26 2" xfId="9190"/>
    <cellStyle name="Euro 2 26 3" xfId="9191"/>
    <cellStyle name="Euro 2 26 4" xfId="9192"/>
    <cellStyle name="Euro 2 26 5" xfId="9193"/>
    <cellStyle name="Euro 2 26 6" xfId="9194"/>
    <cellStyle name="Euro 2 26 7" xfId="9195"/>
    <cellStyle name="Euro 2 26 8" xfId="9196"/>
    <cellStyle name="Euro 2 26 9" xfId="9197"/>
    <cellStyle name="Euro 2 27" xfId="9198"/>
    <cellStyle name="Euro 2 27 10" xfId="9199"/>
    <cellStyle name="Euro 2 27 11" xfId="9200"/>
    <cellStyle name="Euro 2 27 12" xfId="9201"/>
    <cellStyle name="Euro 2 27 13" xfId="9202"/>
    <cellStyle name="Euro 2 27 14" xfId="9203"/>
    <cellStyle name="Euro 2 27 15" xfId="9204"/>
    <cellStyle name="Euro 2 27 2" xfId="9205"/>
    <cellStyle name="Euro 2 27 3" xfId="9206"/>
    <cellStyle name="Euro 2 27 4" xfId="9207"/>
    <cellStyle name="Euro 2 27 5" xfId="9208"/>
    <cellStyle name="Euro 2 27 6" xfId="9209"/>
    <cellStyle name="Euro 2 27 7" xfId="9210"/>
    <cellStyle name="Euro 2 27 8" xfId="9211"/>
    <cellStyle name="Euro 2 27 9" xfId="9212"/>
    <cellStyle name="Euro 2 28" xfId="9213"/>
    <cellStyle name="Euro 2 28 10" xfId="9214"/>
    <cellStyle name="Euro 2 28 11" xfId="9215"/>
    <cellStyle name="Euro 2 28 12" xfId="9216"/>
    <cellStyle name="Euro 2 28 13" xfId="9217"/>
    <cellStyle name="Euro 2 28 14" xfId="9218"/>
    <cellStyle name="Euro 2 28 15" xfId="9219"/>
    <cellStyle name="Euro 2 28 2" xfId="9220"/>
    <cellStyle name="Euro 2 28 3" xfId="9221"/>
    <cellStyle name="Euro 2 28 4" xfId="9222"/>
    <cellStyle name="Euro 2 28 5" xfId="9223"/>
    <cellStyle name="Euro 2 28 6" xfId="9224"/>
    <cellStyle name="Euro 2 28 7" xfId="9225"/>
    <cellStyle name="Euro 2 28 8" xfId="9226"/>
    <cellStyle name="Euro 2 28 9" xfId="9227"/>
    <cellStyle name="Euro 2 29" xfId="9228"/>
    <cellStyle name="Euro 2 29 10" xfId="9229"/>
    <cellStyle name="Euro 2 29 11" xfId="9230"/>
    <cellStyle name="Euro 2 29 12" xfId="9231"/>
    <cellStyle name="Euro 2 29 13" xfId="9232"/>
    <cellStyle name="Euro 2 29 14" xfId="9233"/>
    <cellStyle name="Euro 2 29 15" xfId="9234"/>
    <cellStyle name="Euro 2 29 2" xfId="9235"/>
    <cellStyle name="Euro 2 29 3" xfId="9236"/>
    <cellStyle name="Euro 2 29 4" xfId="9237"/>
    <cellStyle name="Euro 2 29 5" xfId="9238"/>
    <cellStyle name="Euro 2 29 6" xfId="9239"/>
    <cellStyle name="Euro 2 29 7" xfId="9240"/>
    <cellStyle name="Euro 2 29 8" xfId="9241"/>
    <cellStyle name="Euro 2 29 9" xfId="9242"/>
    <cellStyle name="Euro 2 3" xfId="9243"/>
    <cellStyle name="Euro 2 3 10" xfId="9244"/>
    <cellStyle name="Euro 2 3 11" xfId="9245"/>
    <cellStyle name="Euro 2 3 12" xfId="9246"/>
    <cellStyle name="Euro 2 3 13" xfId="9247"/>
    <cellStyle name="Euro 2 3 14" xfId="9248"/>
    <cellStyle name="Euro 2 3 15" xfId="9249"/>
    <cellStyle name="Euro 2 3 2" xfId="9250"/>
    <cellStyle name="Euro 2 3 3" xfId="9251"/>
    <cellStyle name="Euro 2 3 4" xfId="9252"/>
    <cellStyle name="Euro 2 3 5" xfId="9253"/>
    <cellStyle name="Euro 2 3 6" xfId="9254"/>
    <cellStyle name="Euro 2 3 7" xfId="9255"/>
    <cellStyle name="Euro 2 3 8" xfId="9256"/>
    <cellStyle name="Euro 2 3 9" xfId="9257"/>
    <cellStyle name="Euro 2 30" xfId="9258"/>
    <cellStyle name="Euro 2 30 10" xfId="9259"/>
    <cellStyle name="Euro 2 30 11" xfId="9260"/>
    <cellStyle name="Euro 2 30 12" xfId="9261"/>
    <cellStyle name="Euro 2 30 13" xfId="9262"/>
    <cellStyle name="Euro 2 30 14" xfId="9263"/>
    <cellStyle name="Euro 2 30 15" xfId="9264"/>
    <cellStyle name="Euro 2 30 2" xfId="9265"/>
    <cellStyle name="Euro 2 30 3" xfId="9266"/>
    <cellStyle name="Euro 2 30 4" xfId="9267"/>
    <cellStyle name="Euro 2 30 5" xfId="9268"/>
    <cellStyle name="Euro 2 30 6" xfId="9269"/>
    <cellStyle name="Euro 2 30 7" xfId="9270"/>
    <cellStyle name="Euro 2 30 8" xfId="9271"/>
    <cellStyle name="Euro 2 30 9" xfId="9272"/>
    <cellStyle name="Euro 2 31" xfId="9273"/>
    <cellStyle name="Euro 2 31 10" xfId="9274"/>
    <cellStyle name="Euro 2 31 11" xfId="9275"/>
    <cellStyle name="Euro 2 31 12" xfId="9276"/>
    <cellStyle name="Euro 2 31 13" xfId="9277"/>
    <cellStyle name="Euro 2 31 14" xfId="9278"/>
    <cellStyle name="Euro 2 31 15" xfId="9279"/>
    <cellStyle name="Euro 2 31 2" xfId="9280"/>
    <cellStyle name="Euro 2 31 3" xfId="9281"/>
    <cellStyle name="Euro 2 31 4" xfId="9282"/>
    <cellStyle name="Euro 2 31 5" xfId="9283"/>
    <cellStyle name="Euro 2 31 6" xfId="9284"/>
    <cellStyle name="Euro 2 31 7" xfId="9285"/>
    <cellStyle name="Euro 2 31 8" xfId="9286"/>
    <cellStyle name="Euro 2 31 9" xfId="9287"/>
    <cellStyle name="Euro 2 32" xfId="9288"/>
    <cellStyle name="Euro 2 32 10" xfId="9289"/>
    <cellStyle name="Euro 2 32 11" xfId="9290"/>
    <cellStyle name="Euro 2 32 12" xfId="9291"/>
    <cellStyle name="Euro 2 32 13" xfId="9292"/>
    <cellStyle name="Euro 2 32 14" xfId="9293"/>
    <cellStyle name="Euro 2 32 15" xfId="9294"/>
    <cellStyle name="Euro 2 32 2" xfId="9295"/>
    <cellStyle name="Euro 2 32 3" xfId="9296"/>
    <cellStyle name="Euro 2 32 4" xfId="9297"/>
    <cellStyle name="Euro 2 32 5" xfId="9298"/>
    <cellStyle name="Euro 2 32 6" xfId="9299"/>
    <cellStyle name="Euro 2 32 7" xfId="9300"/>
    <cellStyle name="Euro 2 32 8" xfId="9301"/>
    <cellStyle name="Euro 2 32 9" xfId="9302"/>
    <cellStyle name="Euro 2 33" xfId="9303"/>
    <cellStyle name="Euro 2 33 10" xfId="9304"/>
    <cellStyle name="Euro 2 33 11" xfId="9305"/>
    <cellStyle name="Euro 2 33 12" xfId="9306"/>
    <cellStyle name="Euro 2 33 13" xfId="9307"/>
    <cellStyle name="Euro 2 33 14" xfId="9308"/>
    <cellStyle name="Euro 2 33 15" xfId="9309"/>
    <cellStyle name="Euro 2 33 2" xfId="9310"/>
    <cellStyle name="Euro 2 33 3" xfId="9311"/>
    <cellStyle name="Euro 2 33 4" xfId="9312"/>
    <cellStyle name="Euro 2 33 5" xfId="9313"/>
    <cellStyle name="Euro 2 33 6" xfId="9314"/>
    <cellStyle name="Euro 2 33 7" xfId="9315"/>
    <cellStyle name="Euro 2 33 8" xfId="9316"/>
    <cellStyle name="Euro 2 33 9" xfId="9317"/>
    <cellStyle name="Euro 2 34" xfId="9318"/>
    <cellStyle name="Euro 2 34 10" xfId="9319"/>
    <cellStyle name="Euro 2 34 11" xfId="9320"/>
    <cellStyle name="Euro 2 34 12" xfId="9321"/>
    <cellStyle name="Euro 2 34 13" xfId="9322"/>
    <cellStyle name="Euro 2 34 14" xfId="9323"/>
    <cellStyle name="Euro 2 34 15" xfId="9324"/>
    <cellStyle name="Euro 2 34 2" xfId="9325"/>
    <cellStyle name="Euro 2 34 3" xfId="9326"/>
    <cellStyle name="Euro 2 34 4" xfId="9327"/>
    <cellStyle name="Euro 2 34 5" xfId="9328"/>
    <cellStyle name="Euro 2 34 6" xfId="9329"/>
    <cellStyle name="Euro 2 34 7" xfId="9330"/>
    <cellStyle name="Euro 2 34 8" xfId="9331"/>
    <cellStyle name="Euro 2 34 9" xfId="9332"/>
    <cellStyle name="Euro 2 35" xfId="9333"/>
    <cellStyle name="Euro 2 35 10" xfId="9334"/>
    <cellStyle name="Euro 2 35 11" xfId="9335"/>
    <cellStyle name="Euro 2 35 12" xfId="9336"/>
    <cellStyle name="Euro 2 35 13" xfId="9337"/>
    <cellStyle name="Euro 2 35 14" xfId="9338"/>
    <cellStyle name="Euro 2 35 15" xfId="9339"/>
    <cellStyle name="Euro 2 35 2" xfId="9340"/>
    <cellStyle name="Euro 2 35 3" xfId="9341"/>
    <cellStyle name="Euro 2 35 4" xfId="9342"/>
    <cellStyle name="Euro 2 35 5" xfId="9343"/>
    <cellStyle name="Euro 2 35 6" xfId="9344"/>
    <cellStyle name="Euro 2 35 7" xfId="9345"/>
    <cellStyle name="Euro 2 35 8" xfId="9346"/>
    <cellStyle name="Euro 2 35 9" xfId="9347"/>
    <cellStyle name="Euro 2 36" xfId="9348"/>
    <cellStyle name="Euro 2 36 10" xfId="9349"/>
    <cellStyle name="Euro 2 36 11" xfId="9350"/>
    <cellStyle name="Euro 2 36 12" xfId="9351"/>
    <cellStyle name="Euro 2 36 13" xfId="9352"/>
    <cellStyle name="Euro 2 36 14" xfId="9353"/>
    <cellStyle name="Euro 2 36 15" xfId="9354"/>
    <cellStyle name="Euro 2 36 2" xfId="9355"/>
    <cellStyle name="Euro 2 36 3" xfId="9356"/>
    <cellStyle name="Euro 2 36 4" xfId="9357"/>
    <cellStyle name="Euro 2 36 5" xfId="9358"/>
    <cellStyle name="Euro 2 36 6" xfId="9359"/>
    <cellStyle name="Euro 2 36 7" xfId="9360"/>
    <cellStyle name="Euro 2 36 8" xfId="9361"/>
    <cellStyle name="Euro 2 36 9" xfId="9362"/>
    <cellStyle name="Euro 2 37" xfId="9363"/>
    <cellStyle name="Euro 2 37 10" xfId="9364"/>
    <cellStyle name="Euro 2 37 11" xfId="9365"/>
    <cellStyle name="Euro 2 37 12" xfId="9366"/>
    <cellStyle name="Euro 2 37 13" xfId="9367"/>
    <cellStyle name="Euro 2 37 14" xfId="9368"/>
    <cellStyle name="Euro 2 37 15" xfId="9369"/>
    <cellStyle name="Euro 2 37 2" xfId="9370"/>
    <cellStyle name="Euro 2 37 3" xfId="9371"/>
    <cellStyle name="Euro 2 37 4" xfId="9372"/>
    <cellStyle name="Euro 2 37 5" xfId="9373"/>
    <cellStyle name="Euro 2 37 6" xfId="9374"/>
    <cellStyle name="Euro 2 37 7" xfId="9375"/>
    <cellStyle name="Euro 2 37 8" xfId="9376"/>
    <cellStyle name="Euro 2 37 9" xfId="9377"/>
    <cellStyle name="Euro 2 38" xfId="9378"/>
    <cellStyle name="Euro 2 38 10" xfId="9379"/>
    <cellStyle name="Euro 2 38 11" xfId="9380"/>
    <cellStyle name="Euro 2 38 12" xfId="9381"/>
    <cellStyle name="Euro 2 38 13" xfId="9382"/>
    <cellStyle name="Euro 2 38 14" xfId="9383"/>
    <cellStyle name="Euro 2 38 15" xfId="9384"/>
    <cellStyle name="Euro 2 38 2" xfId="9385"/>
    <cellStyle name="Euro 2 38 3" xfId="9386"/>
    <cellStyle name="Euro 2 38 4" xfId="9387"/>
    <cellStyle name="Euro 2 38 5" xfId="9388"/>
    <cellStyle name="Euro 2 38 6" xfId="9389"/>
    <cellStyle name="Euro 2 38 7" xfId="9390"/>
    <cellStyle name="Euro 2 38 8" xfId="9391"/>
    <cellStyle name="Euro 2 38 9" xfId="9392"/>
    <cellStyle name="Euro 2 39" xfId="9393"/>
    <cellStyle name="Euro 2 39 10" xfId="9394"/>
    <cellStyle name="Euro 2 39 11" xfId="9395"/>
    <cellStyle name="Euro 2 39 12" xfId="9396"/>
    <cellStyle name="Euro 2 39 13" xfId="9397"/>
    <cellStyle name="Euro 2 39 14" xfId="9398"/>
    <cellStyle name="Euro 2 39 15" xfId="9399"/>
    <cellStyle name="Euro 2 39 2" xfId="9400"/>
    <cellStyle name="Euro 2 39 3" xfId="9401"/>
    <cellStyle name="Euro 2 39 4" xfId="9402"/>
    <cellStyle name="Euro 2 39 5" xfId="9403"/>
    <cellStyle name="Euro 2 39 6" xfId="9404"/>
    <cellStyle name="Euro 2 39 7" xfId="9405"/>
    <cellStyle name="Euro 2 39 8" xfId="9406"/>
    <cellStyle name="Euro 2 39 9" xfId="9407"/>
    <cellStyle name="Euro 2 4" xfId="9408"/>
    <cellStyle name="Euro 2 4 10" xfId="9409"/>
    <cellStyle name="Euro 2 4 11" xfId="9410"/>
    <cellStyle name="Euro 2 4 12" xfId="9411"/>
    <cellStyle name="Euro 2 4 13" xfId="9412"/>
    <cellStyle name="Euro 2 4 14" xfId="9413"/>
    <cellStyle name="Euro 2 4 15" xfId="9414"/>
    <cellStyle name="Euro 2 4 2" xfId="9415"/>
    <cellStyle name="Euro 2 4 3" xfId="9416"/>
    <cellStyle name="Euro 2 4 4" xfId="9417"/>
    <cellStyle name="Euro 2 4 5" xfId="9418"/>
    <cellStyle name="Euro 2 4 6" xfId="9419"/>
    <cellStyle name="Euro 2 4 7" xfId="9420"/>
    <cellStyle name="Euro 2 4 8" xfId="9421"/>
    <cellStyle name="Euro 2 4 9" xfId="9422"/>
    <cellStyle name="Euro 2 40" xfId="9423"/>
    <cellStyle name="Euro 2 40 10" xfId="9424"/>
    <cellStyle name="Euro 2 40 11" xfId="9425"/>
    <cellStyle name="Euro 2 40 12" xfId="9426"/>
    <cellStyle name="Euro 2 40 13" xfId="9427"/>
    <cellStyle name="Euro 2 40 14" xfId="9428"/>
    <cellStyle name="Euro 2 40 15" xfId="9429"/>
    <cellStyle name="Euro 2 40 2" xfId="9430"/>
    <cellStyle name="Euro 2 40 3" xfId="9431"/>
    <cellStyle name="Euro 2 40 4" xfId="9432"/>
    <cellStyle name="Euro 2 40 5" xfId="9433"/>
    <cellStyle name="Euro 2 40 6" xfId="9434"/>
    <cellStyle name="Euro 2 40 7" xfId="9435"/>
    <cellStyle name="Euro 2 40 8" xfId="9436"/>
    <cellStyle name="Euro 2 40 9" xfId="9437"/>
    <cellStyle name="Euro 2 41" xfId="9438"/>
    <cellStyle name="Euro 2 41 10" xfId="9439"/>
    <cellStyle name="Euro 2 41 11" xfId="9440"/>
    <cellStyle name="Euro 2 41 12" xfId="9441"/>
    <cellStyle name="Euro 2 41 13" xfId="9442"/>
    <cellStyle name="Euro 2 41 14" xfId="9443"/>
    <cellStyle name="Euro 2 41 15" xfId="9444"/>
    <cellStyle name="Euro 2 41 2" xfId="9445"/>
    <cellStyle name="Euro 2 41 3" xfId="9446"/>
    <cellStyle name="Euro 2 41 4" xfId="9447"/>
    <cellStyle name="Euro 2 41 5" xfId="9448"/>
    <cellStyle name="Euro 2 41 6" xfId="9449"/>
    <cellStyle name="Euro 2 41 7" xfId="9450"/>
    <cellStyle name="Euro 2 41 8" xfId="9451"/>
    <cellStyle name="Euro 2 41 9" xfId="9452"/>
    <cellStyle name="Euro 2 42" xfId="9453"/>
    <cellStyle name="Euro 2 42 10" xfId="9454"/>
    <cellStyle name="Euro 2 42 11" xfId="9455"/>
    <cellStyle name="Euro 2 42 12" xfId="9456"/>
    <cellStyle name="Euro 2 42 13" xfId="9457"/>
    <cellStyle name="Euro 2 42 14" xfId="9458"/>
    <cellStyle name="Euro 2 42 15" xfId="9459"/>
    <cellStyle name="Euro 2 42 2" xfId="9460"/>
    <cellStyle name="Euro 2 42 3" xfId="9461"/>
    <cellStyle name="Euro 2 42 4" xfId="9462"/>
    <cellStyle name="Euro 2 42 5" xfId="9463"/>
    <cellStyle name="Euro 2 42 6" xfId="9464"/>
    <cellStyle name="Euro 2 42 7" xfId="9465"/>
    <cellStyle name="Euro 2 42 8" xfId="9466"/>
    <cellStyle name="Euro 2 42 9" xfId="9467"/>
    <cellStyle name="Euro 2 43" xfId="9468"/>
    <cellStyle name="Euro 2 43 10" xfId="9469"/>
    <cellStyle name="Euro 2 43 11" xfId="9470"/>
    <cellStyle name="Euro 2 43 12" xfId="9471"/>
    <cellStyle name="Euro 2 43 13" xfId="9472"/>
    <cellStyle name="Euro 2 43 14" xfId="9473"/>
    <cellStyle name="Euro 2 43 15" xfId="9474"/>
    <cellStyle name="Euro 2 43 2" xfId="9475"/>
    <cellStyle name="Euro 2 43 3" xfId="9476"/>
    <cellStyle name="Euro 2 43 4" xfId="9477"/>
    <cellStyle name="Euro 2 43 5" xfId="9478"/>
    <cellStyle name="Euro 2 43 6" xfId="9479"/>
    <cellStyle name="Euro 2 43 7" xfId="9480"/>
    <cellStyle name="Euro 2 43 8" xfId="9481"/>
    <cellStyle name="Euro 2 43 9" xfId="9482"/>
    <cellStyle name="Euro 2 44" xfId="9483"/>
    <cellStyle name="Euro 2 44 10" xfId="9484"/>
    <cellStyle name="Euro 2 44 11" xfId="9485"/>
    <cellStyle name="Euro 2 44 12" xfId="9486"/>
    <cellStyle name="Euro 2 44 13" xfId="9487"/>
    <cellStyle name="Euro 2 44 14" xfId="9488"/>
    <cellStyle name="Euro 2 44 15" xfId="9489"/>
    <cellStyle name="Euro 2 44 2" xfId="9490"/>
    <cellStyle name="Euro 2 44 3" xfId="9491"/>
    <cellStyle name="Euro 2 44 4" xfId="9492"/>
    <cellStyle name="Euro 2 44 5" xfId="9493"/>
    <cellStyle name="Euro 2 44 6" xfId="9494"/>
    <cellStyle name="Euro 2 44 7" xfId="9495"/>
    <cellStyle name="Euro 2 44 8" xfId="9496"/>
    <cellStyle name="Euro 2 44 9" xfId="9497"/>
    <cellStyle name="Euro 2 45" xfId="9498"/>
    <cellStyle name="Euro 2 45 10" xfId="9499"/>
    <cellStyle name="Euro 2 45 11" xfId="9500"/>
    <cellStyle name="Euro 2 45 12" xfId="9501"/>
    <cellStyle name="Euro 2 45 13" xfId="9502"/>
    <cellStyle name="Euro 2 45 14" xfId="9503"/>
    <cellStyle name="Euro 2 45 15" xfId="9504"/>
    <cellStyle name="Euro 2 45 2" xfId="9505"/>
    <cellStyle name="Euro 2 45 3" xfId="9506"/>
    <cellStyle name="Euro 2 45 4" xfId="9507"/>
    <cellStyle name="Euro 2 45 5" xfId="9508"/>
    <cellStyle name="Euro 2 45 6" xfId="9509"/>
    <cellStyle name="Euro 2 45 7" xfId="9510"/>
    <cellStyle name="Euro 2 45 8" xfId="9511"/>
    <cellStyle name="Euro 2 45 9" xfId="9512"/>
    <cellStyle name="Euro 2 46" xfId="9513"/>
    <cellStyle name="Euro 2 46 10" xfId="9514"/>
    <cellStyle name="Euro 2 46 11" xfId="9515"/>
    <cellStyle name="Euro 2 46 12" xfId="9516"/>
    <cellStyle name="Euro 2 46 13" xfId="9517"/>
    <cellStyle name="Euro 2 46 14" xfId="9518"/>
    <cellStyle name="Euro 2 46 15" xfId="9519"/>
    <cellStyle name="Euro 2 46 2" xfId="9520"/>
    <cellStyle name="Euro 2 46 3" xfId="9521"/>
    <cellStyle name="Euro 2 46 4" xfId="9522"/>
    <cellStyle name="Euro 2 46 5" xfId="9523"/>
    <cellStyle name="Euro 2 46 6" xfId="9524"/>
    <cellStyle name="Euro 2 46 7" xfId="9525"/>
    <cellStyle name="Euro 2 46 8" xfId="9526"/>
    <cellStyle name="Euro 2 46 9" xfId="9527"/>
    <cellStyle name="Euro 2 47" xfId="9528"/>
    <cellStyle name="Euro 2 47 10" xfId="9529"/>
    <cellStyle name="Euro 2 47 11" xfId="9530"/>
    <cellStyle name="Euro 2 47 12" xfId="9531"/>
    <cellStyle name="Euro 2 47 13" xfId="9532"/>
    <cellStyle name="Euro 2 47 14" xfId="9533"/>
    <cellStyle name="Euro 2 47 15" xfId="9534"/>
    <cellStyle name="Euro 2 47 2" xfId="9535"/>
    <cellStyle name="Euro 2 47 3" xfId="9536"/>
    <cellStyle name="Euro 2 47 4" xfId="9537"/>
    <cellStyle name="Euro 2 47 5" xfId="9538"/>
    <cellStyle name="Euro 2 47 6" xfId="9539"/>
    <cellStyle name="Euro 2 47 7" xfId="9540"/>
    <cellStyle name="Euro 2 47 8" xfId="9541"/>
    <cellStyle name="Euro 2 47 9" xfId="9542"/>
    <cellStyle name="Euro 2 48" xfId="9543"/>
    <cellStyle name="Euro 2 48 10" xfId="9544"/>
    <cellStyle name="Euro 2 48 11" xfId="9545"/>
    <cellStyle name="Euro 2 48 12" xfId="9546"/>
    <cellStyle name="Euro 2 48 13" xfId="9547"/>
    <cellStyle name="Euro 2 48 14" xfId="9548"/>
    <cellStyle name="Euro 2 48 15" xfId="9549"/>
    <cellStyle name="Euro 2 48 2" xfId="9550"/>
    <cellStyle name="Euro 2 48 3" xfId="9551"/>
    <cellStyle name="Euro 2 48 4" xfId="9552"/>
    <cellStyle name="Euro 2 48 5" xfId="9553"/>
    <cellStyle name="Euro 2 48 6" xfId="9554"/>
    <cellStyle name="Euro 2 48 7" xfId="9555"/>
    <cellStyle name="Euro 2 48 8" xfId="9556"/>
    <cellStyle name="Euro 2 48 9" xfId="9557"/>
    <cellStyle name="Euro 2 49" xfId="9558"/>
    <cellStyle name="Euro 2 49 10" xfId="9559"/>
    <cellStyle name="Euro 2 49 11" xfId="9560"/>
    <cellStyle name="Euro 2 49 12" xfId="9561"/>
    <cellStyle name="Euro 2 49 13" xfId="9562"/>
    <cellStyle name="Euro 2 49 14" xfId="9563"/>
    <cellStyle name="Euro 2 49 15" xfId="9564"/>
    <cellStyle name="Euro 2 49 2" xfId="9565"/>
    <cellStyle name="Euro 2 49 3" xfId="9566"/>
    <cellStyle name="Euro 2 49 4" xfId="9567"/>
    <cellStyle name="Euro 2 49 5" xfId="9568"/>
    <cellStyle name="Euro 2 49 6" xfId="9569"/>
    <cellStyle name="Euro 2 49 7" xfId="9570"/>
    <cellStyle name="Euro 2 49 8" xfId="9571"/>
    <cellStyle name="Euro 2 49 9" xfId="9572"/>
    <cellStyle name="Euro 2 5" xfId="9573"/>
    <cellStyle name="Euro 2 5 10" xfId="9574"/>
    <cellStyle name="Euro 2 5 11" xfId="9575"/>
    <cellStyle name="Euro 2 5 12" xfId="9576"/>
    <cellStyle name="Euro 2 5 13" xfId="9577"/>
    <cellStyle name="Euro 2 5 14" xfId="9578"/>
    <cellStyle name="Euro 2 5 15" xfId="9579"/>
    <cellStyle name="Euro 2 5 2" xfId="9580"/>
    <cellStyle name="Euro 2 5 3" xfId="9581"/>
    <cellStyle name="Euro 2 5 4" xfId="9582"/>
    <cellStyle name="Euro 2 5 5" xfId="9583"/>
    <cellStyle name="Euro 2 5 6" xfId="9584"/>
    <cellStyle name="Euro 2 5 7" xfId="9585"/>
    <cellStyle name="Euro 2 5 8" xfId="9586"/>
    <cellStyle name="Euro 2 5 9" xfId="9587"/>
    <cellStyle name="Euro 2 50" xfId="9588"/>
    <cellStyle name="Euro 2 50 10" xfId="9589"/>
    <cellStyle name="Euro 2 50 11" xfId="9590"/>
    <cellStyle name="Euro 2 50 12" xfId="9591"/>
    <cellStyle name="Euro 2 50 13" xfId="9592"/>
    <cellStyle name="Euro 2 50 14" xfId="9593"/>
    <cellStyle name="Euro 2 50 15" xfId="9594"/>
    <cellStyle name="Euro 2 50 2" xfId="9595"/>
    <cellStyle name="Euro 2 50 3" xfId="9596"/>
    <cellStyle name="Euro 2 50 4" xfId="9597"/>
    <cellStyle name="Euro 2 50 5" xfId="9598"/>
    <cellStyle name="Euro 2 50 6" xfId="9599"/>
    <cellStyle name="Euro 2 50 7" xfId="9600"/>
    <cellStyle name="Euro 2 50 8" xfId="9601"/>
    <cellStyle name="Euro 2 50 9" xfId="9602"/>
    <cellStyle name="Euro 2 51" xfId="9603"/>
    <cellStyle name="Euro 2 51 10" xfId="9604"/>
    <cellStyle name="Euro 2 51 11" xfId="9605"/>
    <cellStyle name="Euro 2 51 12" xfId="9606"/>
    <cellStyle name="Euro 2 51 13" xfId="9607"/>
    <cellStyle name="Euro 2 51 14" xfId="9608"/>
    <cellStyle name="Euro 2 51 15" xfId="9609"/>
    <cellStyle name="Euro 2 51 2" xfId="9610"/>
    <cellStyle name="Euro 2 51 3" xfId="9611"/>
    <cellStyle name="Euro 2 51 4" xfId="9612"/>
    <cellStyle name="Euro 2 51 5" xfId="9613"/>
    <cellStyle name="Euro 2 51 6" xfId="9614"/>
    <cellStyle name="Euro 2 51 7" xfId="9615"/>
    <cellStyle name="Euro 2 51 8" xfId="9616"/>
    <cellStyle name="Euro 2 51 9" xfId="9617"/>
    <cellStyle name="Euro 2 52" xfId="9618"/>
    <cellStyle name="Euro 2 52 10" xfId="9619"/>
    <cellStyle name="Euro 2 52 11" xfId="9620"/>
    <cellStyle name="Euro 2 52 12" xfId="9621"/>
    <cellStyle name="Euro 2 52 13" xfId="9622"/>
    <cellStyle name="Euro 2 52 14" xfId="9623"/>
    <cellStyle name="Euro 2 52 15" xfId="9624"/>
    <cellStyle name="Euro 2 52 2" xfId="9625"/>
    <cellStyle name="Euro 2 52 3" xfId="9626"/>
    <cellStyle name="Euro 2 52 4" xfId="9627"/>
    <cellStyle name="Euro 2 52 5" xfId="9628"/>
    <cellStyle name="Euro 2 52 6" xfId="9629"/>
    <cellStyle name="Euro 2 52 7" xfId="9630"/>
    <cellStyle name="Euro 2 52 8" xfId="9631"/>
    <cellStyle name="Euro 2 52 9" xfId="9632"/>
    <cellStyle name="Euro 2 53" xfId="9633"/>
    <cellStyle name="Euro 2 53 10" xfId="9634"/>
    <cellStyle name="Euro 2 53 11" xfId="9635"/>
    <cellStyle name="Euro 2 53 12" xfId="9636"/>
    <cellStyle name="Euro 2 53 13" xfId="9637"/>
    <cellStyle name="Euro 2 53 14" xfId="9638"/>
    <cellStyle name="Euro 2 53 15" xfId="9639"/>
    <cellStyle name="Euro 2 53 2" xfId="9640"/>
    <cellStyle name="Euro 2 53 3" xfId="9641"/>
    <cellStyle name="Euro 2 53 4" xfId="9642"/>
    <cellStyle name="Euro 2 53 5" xfId="9643"/>
    <cellStyle name="Euro 2 53 6" xfId="9644"/>
    <cellStyle name="Euro 2 53 7" xfId="9645"/>
    <cellStyle name="Euro 2 53 8" xfId="9646"/>
    <cellStyle name="Euro 2 53 9" xfId="9647"/>
    <cellStyle name="Euro 2 54" xfId="9648"/>
    <cellStyle name="Euro 2 54 10" xfId="9649"/>
    <cellStyle name="Euro 2 54 11" xfId="9650"/>
    <cellStyle name="Euro 2 54 12" xfId="9651"/>
    <cellStyle name="Euro 2 54 13" xfId="9652"/>
    <cellStyle name="Euro 2 54 14" xfId="9653"/>
    <cellStyle name="Euro 2 54 15" xfId="9654"/>
    <cellStyle name="Euro 2 54 2" xfId="9655"/>
    <cellStyle name="Euro 2 54 3" xfId="9656"/>
    <cellStyle name="Euro 2 54 4" xfId="9657"/>
    <cellStyle name="Euro 2 54 5" xfId="9658"/>
    <cellStyle name="Euro 2 54 6" xfId="9659"/>
    <cellStyle name="Euro 2 54 7" xfId="9660"/>
    <cellStyle name="Euro 2 54 8" xfId="9661"/>
    <cellStyle name="Euro 2 54 9" xfId="9662"/>
    <cellStyle name="Euro 2 55" xfId="9663"/>
    <cellStyle name="Euro 2 55 10" xfId="9664"/>
    <cellStyle name="Euro 2 55 11" xfId="9665"/>
    <cellStyle name="Euro 2 55 12" xfId="9666"/>
    <cellStyle name="Euro 2 55 13" xfId="9667"/>
    <cellStyle name="Euro 2 55 14" xfId="9668"/>
    <cellStyle name="Euro 2 55 15" xfId="9669"/>
    <cellStyle name="Euro 2 55 2" xfId="9670"/>
    <cellStyle name="Euro 2 55 3" xfId="9671"/>
    <cellStyle name="Euro 2 55 4" xfId="9672"/>
    <cellStyle name="Euro 2 55 5" xfId="9673"/>
    <cellStyle name="Euro 2 55 6" xfId="9674"/>
    <cellStyle name="Euro 2 55 7" xfId="9675"/>
    <cellStyle name="Euro 2 55 8" xfId="9676"/>
    <cellStyle name="Euro 2 55 9" xfId="9677"/>
    <cellStyle name="Euro 2 56" xfId="9678"/>
    <cellStyle name="Euro 2 56 10" xfId="9679"/>
    <cellStyle name="Euro 2 56 11" xfId="9680"/>
    <cellStyle name="Euro 2 56 12" xfId="9681"/>
    <cellStyle name="Euro 2 56 13" xfId="9682"/>
    <cellStyle name="Euro 2 56 14" xfId="9683"/>
    <cellStyle name="Euro 2 56 15" xfId="9684"/>
    <cellStyle name="Euro 2 56 2" xfId="9685"/>
    <cellStyle name="Euro 2 56 3" xfId="9686"/>
    <cellStyle name="Euro 2 56 4" xfId="9687"/>
    <cellStyle name="Euro 2 56 5" xfId="9688"/>
    <cellStyle name="Euro 2 56 6" xfId="9689"/>
    <cellStyle name="Euro 2 56 7" xfId="9690"/>
    <cellStyle name="Euro 2 56 8" xfId="9691"/>
    <cellStyle name="Euro 2 56 9" xfId="9692"/>
    <cellStyle name="Euro 2 57" xfId="9693"/>
    <cellStyle name="Euro 2 57 10" xfId="9694"/>
    <cellStyle name="Euro 2 57 11" xfId="9695"/>
    <cellStyle name="Euro 2 57 12" xfId="9696"/>
    <cellStyle name="Euro 2 57 13" xfId="9697"/>
    <cellStyle name="Euro 2 57 14" xfId="9698"/>
    <cellStyle name="Euro 2 57 15" xfId="9699"/>
    <cellStyle name="Euro 2 57 2" xfId="9700"/>
    <cellStyle name="Euro 2 57 3" xfId="9701"/>
    <cellStyle name="Euro 2 57 4" xfId="9702"/>
    <cellStyle name="Euro 2 57 5" xfId="9703"/>
    <cellStyle name="Euro 2 57 6" xfId="9704"/>
    <cellStyle name="Euro 2 57 7" xfId="9705"/>
    <cellStyle name="Euro 2 57 8" xfId="9706"/>
    <cellStyle name="Euro 2 57 9" xfId="9707"/>
    <cellStyle name="Euro 2 58" xfId="9708"/>
    <cellStyle name="Euro 2 58 10" xfId="9709"/>
    <cellStyle name="Euro 2 58 11" xfId="9710"/>
    <cellStyle name="Euro 2 58 12" xfId="9711"/>
    <cellStyle name="Euro 2 58 13" xfId="9712"/>
    <cellStyle name="Euro 2 58 14" xfId="9713"/>
    <cellStyle name="Euro 2 58 15" xfId="9714"/>
    <cellStyle name="Euro 2 58 2" xfId="9715"/>
    <cellStyle name="Euro 2 58 3" xfId="9716"/>
    <cellStyle name="Euro 2 58 4" xfId="9717"/>
    <cellStyle name="Euro 2 58 5" xfId="9718"/>
    <cellStyle name="Euro 2 58 6" xfId="9719"/>
    <cellStyle name="Euro 2 58 7" xfId="9720"/>
    <cellStyle name="Euro 2 58 8" xfId="9721"/>
    <cellStyle name="Euro 2 58 9" xfId="9722"/>
    <cellStyle name="Euro 2 59" xfId="9723"/>
    <cellStyle name="Euro 2 59 10" xfId="9724"/>
    <cellStyle name="Euro 2 59 11" xfId="9725"/>
    <cellStyle name="Euro 2 59 12" xfId="9726"/>
    <cellStyle name="Euro 2 59 13" xfId="9727"/>
    <cellStyle name="Euro 2 59 14" xfId="9728"/>
    <cellStyle name="Euro 2 59 15" xfId="9729"/>
    <cellStyle name="Euro 2 59 2" xfId="9730"/>
    <cellStyle name="Euro 2 59 3" xfId="9731"/>
    <cellStyle name="Euro 2 59 4" xfId="9732"/>
    <cellStyle name="Euro 2 59 5" xfId="9733"/>
    <cellStyle name="Euro 2 59 6" xfId="9734"/>
    <cellStyle name="Euro 2 59 7" xfId="9735"/>
    <cellStyle name="Euro 2 59 8" xfId="9736"/>
    <cellStyle name="Euro 2 59 9" xfId="9737"/>
    <cellStyle name="Euro 2 6" xfId="9738"/>
    <cellStyle name="Euro 2 6 10" xfId="9739"/>
    <cellStyle name="Euro 2 6 11" xfId="9740"/>
    <cellStyle name="Euro 2 6 12" xfId="9741"/>
    <cellStyle name="Euro 2 6 13" xfId="9742"/>
    <cellStyle name="Euro 2 6 14" xfId="9743"/>
    <cellStyle name="Euro 2 6 15" xfId="9744"/>
    <cellStyle name="Euro 2 6 2" xfId="9745"/>
    <cellStyle name="Euro 2 6 3" xfId="9746"/>
    <cellStyle name="Euro 2 6 4" xfId="9747"/>
    <cellStyle name="Euro 2 6 5" xfId="9748"/>
    <cellStyle name="Euro 2 6 6" xfId="9749"/>
    <cellStyle name="Euro 2 6 7" xfId="9750"/>
    <cellStyle name="Euro 2 6 8" xfId="9751"/>
    <cellStyle name="Euro 2 6 9" xfId="9752"/>
    <cellStyle name="Euro 2 60" xfId="9753"/>
    <cellStyle name="Euro 2 60 10" xfId="9754"/>
    <cellStyle name="Euro 2 60 11" xfId="9755"/>
    <cellStyle name="Euro 2 60 12" xfId="9756"/>
    <cellStyle name="Euro 2 60 13" xfId="9757"/>
    <cellStyle name="Euro 2 60 14" xfId="9758"/>
    <cellStyle name="Euro 2 60 15" xfId="9759"/>
    <cellStyle name="Euro 2 60 2" xfId="9760"/>
    <cellStyle name="Euro 2 60 3" xfId="9761"/>
    <cellStyle name="Euro 2 60 4" xfId="9762"/>
    <cellStyle name="Euro 2 60 5" xfId="9763"/>
    <cellStyle name="Euro 2 60 6" xfId="9764"/>
    <cellStyle name="Euro 2 60 7" xfId="9765"/>
    <cellStyle name="Euro 2 60 8" xfId="9766"/>
    <cellStyle name="Euro 2 60 9" xfId="9767"/>
    <cellStyle name="Euro 2 61" xfId="9768"/>
    <cellStyle name="Euro 2 61 10" xfId="9769"/>
    <cellStyle name="Euro 2 61 11" xfId="9770"/>
    <cellStyle name="Euro 2 61 12" xfId="9771"/>
    <cellStyle name="Euro 2 61 13" xfId="9772"/>
    <cellStyle name="Euro 2 61 14" xfId="9773"/>
    <cellStyle name="Euro 2 61 15" xfId="9774"/>
    <cellStyle name="Euro 2 61 2" xfId="9775"/>
    <cellStyle name="Euro 2 61 3" xfId="9776"/>
    <cellStyle name="Euro 2 61 4" xfId="9777"/>
    <cellStyle name="Euro 2 61 5" xfId="9778"/>
    <cellStyle name="Euro 2 61 6" xfId="9779"/>
    <cellStyle name="Euro 2 61 7" xfId="9780"/>
    <cellStyle name="Euro 2 61 8" xfId="9781"/>
    <cellStyle name="Euro 2 61 9" xfId="9782"/>
    <cellStyle name="Euro 2 62" xfId="9783"/>
    <cellStyle name="Euro 2 62 10" xfId="9784"/>
    <cellStyle name="Euro 2 62 11" xfId="9785"/>
    <cellStyle name="Euro 2 62 12" xfId="9786"/>
    <cellStyle name="Euro 2 62 13" xfId="9787"/>
    <cellStyle name="Euro 2 62 14" xfId="9788"/>
    <cellStyle name="Euro 2 62 15" xfId="9789"/>
    <cellStyle name="Euro 2 62 2" xfId="9790"/>
    <cellStyle name="Euro 2 62 3" xfId="9791"/>
    <cellStyle name="Euro 2 62 4" xfId="9792"/>
    <cellStyle name="Euro 2 62 5" xfId="9793"/>
    <cellStyle name="Euro 2 62 6" xfId="9794"/>
    <cellStyle name="Euro 2 62 7" xfId="9795"/>
    <cellStyle name="Euro 2 62 8" xfId="9796"/>
    <cellStyle name="Euro 2 62 9" xfId="9797"/>
    <cellStyle name="Euro 2 63" xfId="9798"/>
    <cellStyle name="Euro 2 63 10" xfId="9799"/>
    <cellStyle name="Euro 2 63 11" xfId="9800"/>
    <cellStyle name="Euro 2 63 12" xfId="9801"/>
    <cellStyle name="Euro 2 63 13" xfId="9802"/>
    <cellStyle name="Euro 2 63 14" xfId="9803"/>
    <cellStyle name="Euro 2 63 15" xfId="9804"/>
    <cellStyle name="Euro 2 63 2" xfId="9805"/>
    <cellStyle name="Euro 2 63 3" xfId="9806"/>
    <cellStyle name="Euro 2 63 4" xfId="9807"/>
    <cellStyle name="Euro 2 63 5" xfId="9808"/>
    <cellStyle name="Euro 2 63 6" xfId="9809"/>
    <cellStyle name="Euro 2 63 7" xfId="9810"/>
    <cellStyle name="Euro 2 63 8" xfId="9811"/>
    <cellStyle name="Euro 2 63 9" xfId="9812"/>
    <cellStyle name="Euro 2 64" xfId="9813"/>
    <cellStyle name="Euro 2 64 10" xfId="9814"/>
    <cellStyle name="Euro 2 64 11" xfId="9815"/>
    <cellStyle name="Euro 2 64 12" xfId="9816"/>
    <cellStyle name="Euro 2 64 13" xfId="9817"/>
    <cellStyle name="Euro 2 64 14" xfId="9818"/>
    <cellStyle name="Euro 2 64 15" xfId="9819"/>
    <cellStyle name="Euro 2 64 2" xfId="9820"/>
    <cellStyle name="Euro 2 64 3" xfId="9821"/>
    <cellStyle name="Euro 2 64 4" xfId="9822"/>
    <cellStyle name="Euro 2 64 5" xfId="9823"/>
    <cellStyle name="Euro 2 64 6" xfId="9824"/>
    <cellStyle name="Euro 2 64 7" xfId="9825"/>
    <cellStyle name="Euro 2 64 8" xfId="9826"/>
    <cellStyle name="Euro 2 64 9" xfId="9827"/>
    <cellStyle name="Euro 2 65" xfId="9828"/>
    <cellStyle name="Euro 2 65 10" xfId="9829"/>
    <cellStyle name="Euro 2 65 11" xfId="9830"/>
    <cellStyle name="Euro 2 65 12" xfId="9831"/>
    <cellStyle name="Euro 2 65 13" xfId="9832"/>
    <cellStyle name="Euro 2 65 14" xfId="9833"/>
    <cellStyle name="Euro 2 65 15" xfId="9834"/>
    <cellStyle name="Euro 2 65 2" xfId="9835"/>
    <cellStyle name="Euro 2 65 3" xfId="9836"/>
    <cellStyle name="Euro 2 65 4" xfId="9837"/>
    <cellStyle name="Euro 2 65 5" xfId="9838"/>
    <cellStyle name="Euro 2 65 6" xfId="9839"/>
    <cellStyle name="Euro 2 65 7" xfId="9840"/>
    <cellStyle name="Euro 2 65 8" xfId="9841"/>
    <cellStyle name="Euro 2 65 9" xfId="9842"/>
    <cellStyle name="Euro 2 66" xfId="9843"/>
    <cellStyle name="Euro 2 66 10" xfId="9844"/>
    <cellStyle name="Euro 2 66 11" xfId="9845"/>
    <cellStyle name="Euro 2 66 12" xfId="9846"/>
    <cellStyle name="Euro 2 66 13" xfId="9847"/>
    <cellStyle name="Euro 2 66 14" xfId="9848"/>
    <cellStyle name="Euro 2 66 15" xfId="9849"/>
    <cellStyle name="Euro 2 66 2" xfId="9850"/>
    <cellStyle name="Euro 2 66 3" xfId="9851"/>
    <cellStyle name="Euro 2 66 4" xfId="9852"/>
    <cellStyle name="Euro 2 66 5" xfId="9853"/>
    <cellStyle name="Euro 2 66 6" xfId="9854"/>
    <cellStyle name="Euro 2 66 7" xfId="9855"/>
    <cellStyle name="Euro 2 66 8" xfId="9856"/>
    <cellStyle name="Euro 2 66 9" xfId="9857"/>
    <cellStyle name="Euro 2 67" xfId="9858"/>
    <cellStyle name="Euro 2 67 10" xfId="9859"/>
    <cellStyle name="Euro 2 67 11" xfId="9860"/>
    <cellStyle name="Euro 2 67 12" xfId="9861"/>
    <cellStyle name="Euro 2 67 13" xfId="9862"/>
    <cellStyle name="Euro 2 67 14" xfId="9863"/>
    <cellStyle name="Euro 2 67 15" xfId="9864"/>
    <cellStyle name="Euro 2 67 2" xfId="9865"/>
    <cellStyle name="Euro 2 67 3" xfId="9866"/>
    <cellStyle name="Euro 2 67 4" xfId="9867"/>
    <cellStyle name="Euro 2 67 5" xfId="9868"/>
    <cellStyle name="Euro 2 67 6" xfId="9869"/>
    <cellStyle name="Euro 2 67 7" xfId="9870"/>
    <cellStyle name="Euro 2 67 8" xfId="9871"/>
    <cellStyle name="Euro 2 67 9" xfId="9872"/>
    <cellStyle name="Euro 2 68" xfId="9873"/>
    <cellStyle name="Euro 2 68 10" xfId="9874"/>
    <cellStyle name="Euro 2 68 11" xfId="9875"/>
    <cellStyle name="Euro 2 68 12" xfId="9876"/>
    <cellStyle name="Euro 2 68 13" xfId="9877"/>
    <cellStyle name="Euro 2 68 14" xfId="9878"/>
    <cellStyle name="Euro 2 68 15" xfId="9879"/>
    <cellStyle name="Euro 2 68 2" xfId="9880"/>
    <cellStyle name="Euro 2 68 3" xfId="9881"/>
    <cellStyle name="Euro 2 68 4" xfId="9882"/>
    <cellStyle name="Euro 2 68 5" xfId="9883"/>
    <cellStyle name="Euro 2 68 6" xfId="9884"/>
    <cellStyle name="Euro 2 68 7" xfId="9885"/>
    <cellStyle name="Euro 2 68 8" xfId="9886"/>
    <cellStyle name="Euro 2 68 9" xfId="9887"/>
    <cellStyle name="Euro 2 69" xfId="9888"/>
    <cellStyle name="Euro 2 69 10" xfId="9889"/>
    <cellStyle name="Euro 2 69 11" xfId="9890"/>
    <cellStyle name="Euro 2 69 12" xfId="9891"/>
    <cellStyle name="Euro 2 69 13" xfId="9892"/>
    <cellStyle name="Euro 2 69 14" xfId="9893"/>
    <cellStyle name="Euro 2 69 15" xfId="9894"/>
    <cellStyle name="Euro 2 69 2" xfId="9895"/>
    <cellStyle name="Euro 2 69 3" xfId="9896"/>
    <cellStyle name="Euro 2 69 4" xfId="9897"/>
    <cellStyle name="Euro 2 69 5" xfId="9898"/>
    <cellStyle name="Euro 2 69 6" xfId="9899"/>
    <cellStyle name="Euro 2 69 7" xfId="9900"/>
    <cellStyle name="Euro 2 69 8" xfId="9901"/>
    <cellStyle name="Euro 2 69 9" xfId="9902"/>
    <cellStyle name="Euro 2 7" xfId="9903"/>
    <cellStyle name="Euro 2 7 10" xfId="9904"/>
    <cellStyle name="Euro 2 7 11" xfId="9905"/>
    <cellStyle name="Euro 2 7 12" xfId="9906"/>
    <cellStyle name="Euro 2 7 13" xfId="9907"/>
    <cellStyle name="Euro 2 7 14" xfId="9908"/>
    <cellStyle name="Euro 2 7 15" xfId="9909"/>
    <cellStyle name="Euro 2 7 2" xfId="9910"/>
    <cellStyle name="Euro 2 7 3" xfId="9911"/>
    <cellStyle name="Euro 2 7 4" xfId="9912"/>
    <cellStyle name="Euro 2 7 5" xfId="9913"/>
    <cellStyle name="Euro 2 7 6" xfId="9914"/>
    <cellStyle name="Euro 2 7 7" xfId="9915"/>
    <cellStyle name="Euro 2 7 8" xfId="9916"/>
    <cellStyle name="Euro 2 7 9" xfId="9917"/>
    <cellStyle name="Euro 2 70" xfId="9918"/>
    <cellStyle name="Euro 2 70 10" xfId="9919"/>
    <cellStyle name="Euro 2 70 11" xfId="9920"/>
    <cellStyle name="Euro 2 70 12" xfId="9921"/>
    <cellStyle name="Euro 2 70 13" xfId="9922"/>
    <cellStyle name="Euro 2 70 14" xfId="9923"/>
    <cellStyle name="Euro 2 70 15" xfId="9924"/>
    <cellStyle name="Euro 2 70 2" xfId="9925"/>
    <cellStyle name="Euro 2 70 3" xfId="9926"/>
    <cellStyle name="Euro 2 70 4" xfId="9927"/>
    <cellStyle name="Euro 2 70 5" xfId="9928"/>
    <cellStyle name="Euro 2 70 6" xfId="9929"/>
    <cellStyle name="Euro 2 70 7" xfId="9930"/>
    <cellStyle name="Euro 2 70 8" xfId="9931"/>
    <cellStyle name="Euro 2 70 9" xfId="9932"/>
    <cellStyle name="Euro 2 71" xfId="9933"/>
    <cellStyle name="Euro 2 72" xfId="9934"/>
    <cellStyle name="Euro 2 73" xfId="9935"/>
    <cellStyle name="Euro 2 74" xfId="9936"/>
    <cellStyle name="Euro 2 75" xfId="9937"/>
    <cellStyle name="Euro 2 76" xfId="9938"/>
    <cellStyle name="Euro 2 77" xfId="9939"/>
    <cellStyle name="Euro 2 78" xfId="9940"/>
    <cellStyle name="Euro 2 79" xfId="9941"/>
    <cellStyle name="Euro 2 8" xfId="9942"/>
    <cellStyle name="Euro 2 8 10" xfId="9943"/>
    <cellStyle name="Euro 2 8 11" xfId="9944"/>
    <cellStyle name="Euro 2 8 12" xfId="9945"/>
    <cellStyle name="Euro 2 8 13" xfId="9946"/>
    <cellStyle name="Euro 2 8 14" xfId="9947"/>
    <cellStyle name="Euro 2 8 15" xfId="9948"/>
    <cellStyle name="Euro 2 8 2" xfId="9949"/>
    <cellStyle name="Euro 2 8 3" xfId="9950"/>
    <cellStyle name="Euro 2 8 4" xfId="9951"/>
    <cellStyle name="Euro 2 8 5" xfId="9952"/>
    <cellStyle name="Euro 2 8 6" xfId="9953"/>
    <cellStyle name="Euro 2 8 7" xfId="9954"/>
    <cellStyle name="Euro 2 8 8" xfId="9955"/>
    <cellStyle name="Euro 2 8 9" xfId="9956"/>
    <cellStyle name="Euro 2 80" xfId="9957"/>
    <cellStyle name="Euro 2 81" xfId="9958"/>
    <cellStyle name="Euro 2 82" xfId="9959"/>
    <cellStyle name="Euro 2 83" xfId="9960"/>
    <cellStyle name="Euro 2 84" xfId="9961"/>
    <cellStyle name="Euro 2 85" xfId="9962"/>
    <cellStyle name="Euro 2 86" xfId="9963"/>
    <cellStyle name="Euro 2 87" xfId="9964"/>
    <cellStyle name="Euro 2 88" xfId="9965"/>
    <cellStyle name="Euro 2 89" xfId="9966"/>
    <cellStyle name="Euro 2 9" xfId="9967"/>
    <cellStyle name="Euro 2 9 10" xfId="9968"/>
    <cellStyle name="Euro 2 9 11" xfId="9969"/>
    <cellStyle name="Euro 2 9 12" xfId="9970"/>
    <cellStyle name="Euro 2 9 13" xfId="9971"/>
    <cellStyle name="Euro 2 9 14" xfId="9972"/>
    <cellStyle name="Euro 2 9 15" xfId="9973"/>
    <cellStyle name="Euro 2 9 2" xfId="9974"/>
    <cellStyle name="Euro 2 9 3" xfId="9975"/>
    <cellStyle name="Euro 2 9 4" xfId="9976"/>
    <cellStyle name="Euro 2 9 5" xfId="9977"/>
    <cellStyle name="Euro 2 9 6" xfId="9978"/>
    <cellStyle name="Euro 2 9 7" xfId="9979"/>
    <cellStyle name="Euro 2 9 8" xfId="9980"/>
    <cellStyle name="Euro 2 9 9" xfId="9981"/>
    <cellStyle name="Euro 2 90" xfId="9982"/>
    <cellStyle name="Euro 2 91" xfId="9983"/>
    <cellStyle name="Euro 2 92" xfId="9984"/>
    <cellStyle name="Euro 2 93" xfId="9985"/>
    <cellStyle name="Euro 2 94" xfId="9986"/>
    <cellStyle name="Euro 2 95" xfId="9987"/>
    <cellStyle name="Euro 2 96" xfId="9988"/>
    <cellStyle name="Euro 20" xfId="9989"/>
    <cellStyle name="Euro 20 10" xfId="9990"/>
    <cellStyle name="Euro 20 11" xfId="9991"/>
    <cellStyle name="Euro 20 12" xfId="9992"/>
    <cellStyle name="Euro 20 13" xfId="9993"/>
    <cellStyle name="Euro 20 14" xfId="9994"/>
    <cellStyle name="Euro 20 15" xfId="9995"/>
    <cellStyle name="Euro 20 16" xfId="9996"/>
    <cellStyle name="Euro 20 17" xfId="9997"/>
    <cellStyle name="Euro 20 18" xfId="9998"/>
    <cellStyle name="Euro 20 19" xfId="9999"/>
    <cellStyle name="Euro 20 2" xfId="10000"/>
    <cellStyle name="Euro 20 20" xfId="10001"/>
    <cellStyle name="Euro 20 21" xfId="10002"/>
    <cellStyle name="Euro 20 22" xfId="10003"/>
    <cellStyle name="Euro 20 23" xfId="10004"/>
    <cellStyle name="Euro 20 24" xfId="10005"/>
    <cellStyle name="Euro 20 25" xfId="10006"/>
    <cellStyle name="Euro 20 26" xfId="10007"/>
    <cellStyle name="Euro 20 27" xfId="10008"/>
    <cellStyle name="Euro 20 28" xfId="10009"/>
    <cellStyle name="Euro 20 29" xfId="10010"/>
    <cellStyle name="Euro 20 3" xfId="10011"/>
    <cellStyle name="Euro 20 30" xfId="10012"/>
    <cellStyle name="Euro 20 31" xfId="10013"/>
    <cellStyle name="Euro 20 32" xfId="10014"/>
    <cellStyle name="Euro 20 33" xfId="10015"/>
    <cellStyle name="Euro 20 34" xfId="10016"/>
    <cellStyle name="Euro 20 35" xfId="10017"/>
    <cellStyle name="Euro 20 36" xfId="10018"/>
    <cellStyle name="Euro 20 37" xfId="10019"/>
    <cellStyle name="Euro 20 38" xfId="10020"/>
    <cellStyle name="Euro 20 4" xfId="10021"/>
    <cellStyle name="Euro 20 5" xfId="10022"/>
    <cellStyle name="Euro 20 6" xfId="10023"/>
    <cellStyle name="Euro 20 7" xfId="10024"/>
    <cellStyle name="Euro 20 8" xfId="10025"/>
    <cellStyle name="Euro 20 9" xfId="10026"/>
    <cellStyle name="Euro 21" xfId="10027"/>
    <cellStyle name="Euro 21 10" xfId="10028"/>
    <cellStyle name="Euro 21 11" xfId="10029"/>
    <cellStyle name="Euro 21 12" xfId="10030"/>
    <cellStyle name="Euro 21 13" xfId="10031"/>
    <cellStyle name="Euro 21 14" xfId="10032"/>
    <cellStyle name="Euro 21 15" xfId="10033"/>
    <cellStyle name="Euro 21 16" xfId="10034"/>
    <cellStyle name="Euro 21 17" xfId="10035"/>
    <cellStyle name="Euro 21 18" xfId="10036"/>
    <cellStyle name="Euro 21 19" xfId="10037"/>
    <cellStyle name="Euro 21 2" xfId="10038"/>
    <cellStyle name="Euro 21 20" xfId="10039"/>
    <cellStyle name="Euro 21 21" xfId="10040"/>
    <cellStyle name="Euro 21 22" xfId="10041"/>
    <cellStyle name="Euro 21 23" xfId="10042"/>
    <cellStyle name="Euro 21 24" xfId="10043"/>
    <cellStyle name="Euro 21 25" xfId="10044"/>
    <cellStyle name="Euro 21 26" xfId="10045"/>
    <cellStyle name="Euro 21 27" xfId="10046"/>
    <cellStyle name="Euro 21 28" xfId="10047"/>
    <cellStyle name="Euro 21 29" xfId="10048"/>
    <cellStyle name="Euro 21 3" xfId="10049"/>
    <cellStyle name="Euro 21 30" xfId="10050"/>
    <cellStyle name="Euro 21 31" xfId="10051"/>
    <cellStyle name="Euro 21 32" xfId="10052"/>
    <cellStyle name="Euro 21 33" xfId="10053"/>
    <cellStyle name="Euro 21 34" xfId="10054"/>
    <cellStyle name="Euro 21 35" xfId="10055"/>
    <cellStyle name="Euro 21 36" xfId="10056"/>
    <cellStyle name="Euro 21 37" xfId="10057"/>
    <cellStyle name="Euro 21 38" xfId="10058"/>
    <cellStyle name="Euro 21 4" xfId="10059"/>
    <cellStyle name="Euro 21 5" xfId="10060"/>
    <cellStyle name="Euro 21 6" xfId="10061"/>
    <cellStyle name="Euro 21 7" xfId="10062"/>
    <cellStyle name="Euro 21 8" xfId="10063"/>
    <cellStyle name="Euro 21 9" xfId="10064"/>
    <cellStyle name="Euro 22" xfId="10065"/>
    <cellStyle name="Euro 22 10" xfId="10066"/>
    <cellStyle name="Euro 22 11" xfId="10067"/>
    <cellStyle name="Euro 22 12" xfId="10068"/>
    <cellStyle name="Euro 22 13" xfId="10069"/>
    <cellStyle name="Euro 22 14" xfId="10070"/>
    <cellStyle name="Euro 22 15" xfId="10071"/>
    <cellStyle name="Euro 22 16" xfId="10072"/>
    <cellStyle name="Euro 22 17" xfId="10073"/>
    <cellStyle name="Euro 22 18" xfId="10074"/>
    <cellStyle name="Euro 22 19" xfId="10075"/>
    <cellStyle name="Euro 22 2" xfId="10076"/>
    <cellStyle name="Euro 22 20" xfId="10077"/>
    <cellStyle name="Euro 22 21" xfId="10078"/>
    <cellStyle name="Euro 22 22" xfId="10079"/>
    <cellStyle name="Euro 22 23" xfId="10080"/>
    <cellStyle name="Euro 22 24" xfId="10081"/>
    <cellStyle name="Euro 22 25" xfId="10082"/>
    <cellStyle name="Euro 22 26" xfId="10083"/>
    <cellStyle name="Euro 22 27" xfId="10084"/>
    <cellStyle name="Euro 22 28" xfId="10085"/>
    <cellStyle name="Euro 22 29" xfId="10086"/>
    <cellStyle name="Euro 22 3" xfId="10087"/>
    <cellStyle name="Euro 22 30" xfId="10088"/>
    <cellStyle name="Euro 22 31" xfId="10089"/>
    <cellStyle name="Euro 22 32" xfId="10090"/>
    <cellStyle name="Euro 22 33" xfId="10091"/>
    <cellStyle name="Euro 22 34" xfId="10092"/>
    <cellStyle name="Euro 22 35" xfId="10093"/>
    <cellStyle name="Euro 22 36" xfId="10094"/>
    <cellStyle name="Euro 22 37" xfId="10095"/>
    <cellStyle name="Euro 22 38" xfId="10096"/>
    <cellStyle name="Euro 22 4" xfId="10097"/>
    <cellStyle name="Euro 22 5" xfId="10098"/>
    <cellStyle name="Euro 22 6" xfId="10099"/>
    <cellStyle name="Euro 22 7" xfId="10100"/>
    <cellStyle name="Euro 22 8" xfId="10101"/>
    <cellStyle name="Euro 22 9" xfId="10102"/>
    <cellStyle name="Euro 23" xfId="10103"/>
    <cellStyle name="Euro 23 10" xfId="10104"/>
    <cellStyle name="Euro 23 11" xfId="10105"/>
    <cellStyle name="Euro 23 12" xfId="10106"/>
    <cellStyle name="Euro 23 13" xfId="10107"/>
    <cellStyle name="Euro 23 14" xfId="10108"/>
    <cellStyle name="Euro 23 15" xfId="10109"/>
    <cellStyle name="Euro 23 16" xfId="10110"/>
    <cellStyle name="Euro 23 17" xfId="10111"/>
    <cellStyle name="Euro 23 18" xfId="10112"/>
    <cellStyle name="Euro 23 19" xfId="10113"/>
    <cellStyle name="Euro 23 2" xfId="10114"/>
    <cellStyle name="Euro 23 20" xfId="10115"/>
    <cellStyle name="Euro 23 21" xfId="10116"/>
    <cellStyle name="Euro 23 22" xfId="10117"/>
    <cellStyle name="Euro 23 23" xfId="10118"/>
    <cellStyle name="Euro 23 24" xfId="10119"/>
    <cellStyle name="Euro 23 25" xfId="10120"/>
    <cellStyle name="Euro 23 26" xfId="10121"/>
    <cellStyle name="Euro 23 27" xfId="10122"/>
    <cellStyle name="Euro 23 28" xfId="10123"/>
    <cellStyle name="Euro 23 29" xfId="10124"/>
    <cellStyle name="Euro 23 3" xfId="10125"/>
    <cellStyle name="Euro 23 30" xfId="10126"/>
    <cellStyle name="Euro 23 31" xfId="10127"/>
    <cellStyle name="Euro 23 32" xfId="10128"/>
    <cellStyle name="Euro 23 33" xfId="10129"/>
    <cellStyle name="Euro 23 34" xfId="10130"/>
    <cellStyle name="Euro 23 35" xfId="10131"/>
    <cellStyle name="Euro 23 36" xfId="10132"/>
    <cellStyle name="Euro 23 37" xfId="10133"/>
    <cellStyle name="Euro 23 38" xfId="10134"/>
    <cellStyle name="Euro 23 4" xfId="10135"/>
    <cellStyle name="Euro 23 5" xfId="10136"/>
    <cellStyle name="Euro 23 6" xfId="10137"/>
    <cellStyle name="Euro 23 7" xfId="10138"/>
    <cellStyle name="Euro 23 8" xfId="10139"/>
    <cellStyle name="Euro 23 9" xfId="10140"/>
    <cellStyle name="Euro 24" xfId="10141"/>
    <cellStyle name="Euro 24 10" xfId="10142"/>
    <cellStyle name="Euro 24 11" xfId="10143"/>
    <cellStyle name="Euro 24 12" xfId="10144"/>
    <cellStyle name="Euro 24 13" xfId="10145"/>
    <cellStyle name="Euro 24 14" xfId="10146"/>
    <cellStyle name="Euro 24 15" xfId="10147"/>
    <cellStyle name="Euro 24 16" xfId="10148"/>
    <cellStyle name="Euro 24 17" xfId="10149"/>
    <cellStyle name="Euro 24 18" xfId="10150"/>
    <cellStyle name="Euro 24 19" xfId="10151"/>
    <cellStyle name="Euro 24 2" xfId="10152"/>
    <cellStyle name="Euro 24 20" xfId="10153"/>
    <cellStyle name="Euro 24 21" xfId="10154"/>
    <cellStyle name="Euro 24 22" xfId="10155"/>
    <cellStyle name="Euro 24 23" xfId="10156"/>
    <cellStyle name="Euro 24 24" xfId="10157"/>
    <cellStyle name="Euro 24 25" xfId="10158"/>
    <cellStyle name="Euro 24 26" xfId="10159"/>
    <cellStyle name="Euro 24 27" xfId="10160"/>
    <cellStyle name="Euro 24 28" xfId="10161"/>
    <cellStyle name="Euro 24 29" xfId="10162"/>
    <cellStyle name="Euro 24 3" xfId="10163"/>
    <cellStyle name="Euro 24 30" xfId="10164"/>
    <cellStyle name="Euro 24 31" xfId="10165"/>
    <cellStyle name="Euro 24 32" xfId="10166"/>
    <cellStyle name="Euro 24 33" xfId="10167"/>
    <cellStyle name="Euro 24 34" xfId="10168"/>
    <cellStyle name="Euro 24 35" xfId="10169"/>
    <cellStyle name="Euro 24 36" xfId="10170"/>
    <cellStyle name="Euro 24 37" xfId="10171"/>
    <cellStyle name="Euro 24 38" xfId="10172"/>
    <cellStyle name="Euro 24 4" xfId="10173"/>
    <cellStyle name="Euro 24 5" xfId="10174"/>
    <cellStyle name="Euro 24 6" xfId="10175"/>
    <cellStyle name="Euro 24 7" xfId="10176"/>
    <cellStyle name="Euro 24 8" xfId="10177"/>
    <cellStyle name="Euro 24 9" xfId="10178"/>
    <cellStyle name="Euro 25" xfId="10179"/>
    <cellStyle name="Euro 25 10" xfId="10180"/>
    <cellStyle name="Euro 25 11" xfId="10181"/>
    <cellStyle name="Euro 25 12" xfId="10182"/>
    <cellStyle name="Euro 25 13" xfId="10183"/>
    <cellStyle name="Euro 25 14" xfId="10184"/>
    <cellStyle name="Euro 25 15" xfId="10185"/>
    <cellStyle name="Euro 25 16" xfId="10186"/>
    <cellStyle name="Euro 25 17" xfId="10187"/>
    <cellStyle name="Euro 25 18" xfId="10188"/>
    <cellStyle name="Euro 25 19" xfId="10189"/>
    <cellStyle name="Euro 25 2" xfId="10190"/>
    <cellStyle name="Euro 25 20" xfId="10191"/>
    <cellStyle name="Euro 25 21" xfId="10192"/>
    <cellStyle name="Euro 25 22" xfId="10193"/>
    <cellStyle name="Euro 25 23" xfId="10194"/>
    <cellStyle name="Euro 25 24" xfId="10195"/>
    <cellStyle name="Euro 25 25" xfId="10196"/>
    <cellStyle name="Euro 25 26" xfId="10197"/>
    <cellStyle name="Euro 25 27" xfId="10198"/>
    <cellStyle name="Euro 25 28" xfId="10199"/>
    <cellStyle name="Euro 25 29" xfId="10200"/>
    <cellStyle name="Euro 25 3" xfId="10201"/>
    <cellStyle name="Euro 25 30" xfId="10202"/>
    <cellStyle name="Euro 25 31" xfId="10203"/>
    <cellStyle name="Euro 25 32" xfId="10204"/>
    <cellStyle name="Euro 25 33" xfId="10205"/>
    <cellStyle name="Euro 25 34" xfId="10206"/>
    <cellStyle name="Euro 25 35" xfId="10207"/>
    <cellStyle name="Euro 25 36" xfId="10208"/>
    <cellStyle name="Euro 25 37" xfId="10209"/>
    <cellStyle name="Euro 25 38" xfId="10210"/>
    <cellStyle name="Euro 25 4" xfId="10211"/>
    <cellStyle name="Euro 25 5" xfId="10212"/>
    <cellStyle name="Euro 25 6" xfId="10213"/>
    <cellStyle name="Euro 25 7" xfId="10214"/>
    <cellStyle name="Euro 25 8" xfId="10215"/>
    <cellStyle name="Euro 25 9" xfId="10216"/>
    <cellStyle name="Euro 26" xfId="10217"/>
    <cellStyle name="Euro 26 10" xfId="10218"/>
    <cellStyle name="Euro 26 11" xfId="10219"/>
    <cellStyle name="Euro 26 12" xfId="10220"/>
    <cellStyle name="Euro 26 13" xfId="10221"/>
    <cellStyle name="Euro 26 14" xfId="10222"/>
    <cellStyle name="Euro 26 15" xfId="10223"/>
    <cellStyle name="Euro 26 16" xfId="10224"/>
    <cellStyle name="Euro 26 17" xfId="10225"/>
    <cellStyle name="Euro 26 18" xfId="10226"/>
    <cellStyle name="Euro 26 19" xfId="10227"/>
    <cellStyle name="Euro 26 2" xfId="10228"/>
    <cellStyle name="Euro 26 20" xfId="10229"/>
    <cellStyle name="Euro 26 21" xfId="10230"/>
    <cellStyle name="Euro 26 22" xfId="10231"/>
    <cellStyle name="Euro 26 23" xfId="10232"/>
    <cellStyle name="Euro 26 24" xfId="10233"/>
    <cellStyle name="Euro 26 25" xfId="10234"/>
    <cellStyle name="Euro 26 26" xfId="10235"/>
    <cellStyle name="Euro 26 27" xfId="10236"/>
    <cellStyle name="Euro 26 28" xfId="10237"/>
    <cellStyle name="Euro 26 29" xfId="10238"/>
    <cellStyle name="Euro 26 3" xfId="10239"/>
    <cellStyle name="Euro 26 30" xfId="10240"/>
    <cellStyle name="Euro 26 31" xfId="10241"/>
    <cellStyle name="Euro 26 32" xfId="10242"/>
    <cellStyle name="Euro 26 33" xfId="10243"/>
    <cellStyle name="Euro 26 34" xfId="10244"/>
    <cellStyle name="Euro 26 35" xfId="10245"/>
    <cellStyle name="Euro 26 36" xfId="10246"/>
    <cellStyle name="Euro 26 37" xfId="10247"/>
    <cellStyle name="Euro 26 38" xfId="10248"/>
    <cellStyle name="Euro 26 4" xfId="10249"/>
    <cellStyle name="Euro 26 5" xfId="10250"/>
    <cellStyle name="Euro 26 6" xfId="10251"/>
    <cellStyle name="Euro 26 7" xfId="10252"/>
    <cellStyle name="Euro 26 8" xfId="10253"/>
    <cellStyle name="Euro 26 9" xfId="10254"/>
    <cellStyle name="Euro 27" xfId="10255"/>
    <cellStyle name="Euro 27 10" xfId="10256"/>
    <cellStyle name="Euro 27 11" xfId="10257"/>
    <cellStyle name="Euro 27 12" xfId="10258"/>
    <cellStyle name="Euro 27 13" xfId="10259"/>
    <cellStyle name="Euro 27 14" xfId="10260"/>
    <cellStyle name="Euro 27 15" xfId="10261"/>
    <cellStyle name="Euro 27 16" xfId="10262"/>
    <cellStyle name="Euro 27 17" xfId="10263"/>
    <cellStyle name="Euro 27 18" xfId="10264"/>
    <cellStyle name="Euro 27 19" xfId="10265"/>
    <cellStyle name="Euro 27 2" xfId="10266"/>
    <cellStyle name="Euro 27 20" xfId="10267"/>
    <cellStyle name="Euro 27 21" xfId="10268"/>
    <cellStyle name="Euro 27 22" xfId="10269"/>
    <cellStyle name="Euro 27 23" xfId="10270"/>
    <cellStyle name="Euro 27 24" xfId="10271"/>
    <cellStyle name="Euro 27 25" xfId="10272"/>
    <cellStyle name="Euro 27 26" xfId="10273"/>
    <cellStyle name="Euro 27 27" xfId="10274"/>
    <cellStyle name="Euro 27 28" xfId="10275"/>
    <cellStyle name="Euro 27 29" xfId="10276"/>
    <cellStyle name="Euro 27 3" xfId="10277"/>
    <cellStyle name="Euro 27 30" xfId="10278"/>
    <cellStyle name="Euro 27 31" xfId="10279"/>
    <cellStyle name="Euro 27 32" xfId="10280"/>
    <cellStyle name="Euro 27 33" xfId="10281"/>
    <cellStyle name="Euro 27 34" xfId="10282"/>
    <cellStyle name="Euro 27 35" xfId="10283"/>
    <cellStyle name="Euro 27 36" xfId="10284"/>
    <cellStyle name="Euro 27 37" xfId="10285"/>
    <cellStyle name="Euro 27 38" xfId="10286"/>
    <cellStyle name="Euro 27 4" xfId="10287"/>
    <cellStyle name="Euro 27 5" xfId="10288"/>
    <cellStyle name="Euro 27 6" xfId="10289"/>
    <cellStyle name="Euro 27 7" xfId="10290"/>
    <cellStyle name="Euro 27 8" xfId="10291"/>
    <cellStyle name="Euro 27 9" xfId="10292"/>
    <cellStyle name="Euro 28" xfId="10293"/>
    <cellStyle name="Euro 28 10" xfId="10294"/>
    <cellStyle name="Euro 28 11" xfId="10295"/>
    <cellStyle name="Euro 28 12" xfId="10296"/>
    <cellStyle name="Euro 28 13" xfId="10297"/>
    <cellStyle name="Euro 28 14" xfId="10298"/>
    <cellStyle name="Euro 28 15" xfId="10299"/>
    <cellStyle name="Euro 28 16" xfId="10300"/>
    <cellStyle name="Euro 28 17" xfId="10301"/>
    <cellStyle name="Euro 28 18" xfId="10302"/>
    <cellStyle name="Euro 28 19" xfId="10303"/>
    <cellStyle name="Euro 28 2" xfId="10304"/>
    <cellStyle name="Euro 28 20" xfId="10305"/>
    <cellStyle name="Euro 28 21" xfId="10306"/>
    <cellStyle name="Euro 28 22" xfId="10307"/>
    <cellStyle name="Euro 28 23" xfId="10308"/>
    <cellStyle name="Euro 28 24" xfId="10309"/>
    <cellStyle name="Euro 28 25" xfId="10310"/>
    <cellStyle name="Euro 28 26" xfId="10311"/>
    <cellStyle name="Euro 28 27" xfId="10312"/>
    <cellStyle name="Euro 28 28" xfId="10313"/>
    <cellStyle name="Euro 28 29" xfId="10314"/>
    <cellStyle name="Euro 28 3" xfId="10315"/>
    <cellStyle name="Euro 28 30" xfId="10316"/>
    <cellStyle name="Euro 28 31" xfId="10317"/>
    <cellStyle name="Euro 28 32" xfId="10318"/>
    <cellStyle name="Euro 28 33" xfId="10319"/>
    <cellStyle name="Euro 28 34" xfId="10320"/>
    <cellStyle name="Euro 28 35" xfId="10321"/>
    <cellStyle name="Euro 28 36" xfId="10322"/>
    <cellStyle name="Euro 28 37" xfId="10323"/>
    <cellStyle name="Euro 28 38" xfId="10324"/>
    <cellStyle name="Euro 28 4" xfId="10325"/>
    <cellStyle name="Euro 28 5" xfId="10326"/>
    <cellStyle name="Euro 28 6" xfId="10327"/>
    <cellStyle name="Euro 28 7" xfId="10328"/>
    <cellStyle name="Euro 28 8" xfId="10329"/>
    <cellStyle name="Euro 28 9" xfId="10330"/>
    <cellStyle name="Euro 29" xfId="10331"/>
    <cellStyle name="Euro 29 10" xfId="10332"/>
    <cellStyle name="Euro 29 11" xfId="10333"/>
    <cellStyle name="Euro 29 12" xfId="10334"/>
    <cellStyle name="Euro 29 13" xfId="10335"/>
    <cellStyle name="Euro 29 14" xfId="10336"/>
    <cellStyle name="Euro 29 15" xfId="10337"/>
    <cellStyle name="Euro 29 16" xfId="10338"/>
    <cellStyle name="Euro 29 17" xfId="10339"/>
    <cellStyle name="Euro 29 18" xfId="10340"/>
    <cellStyle name="Euro 29 19" xfId="10341"/>
    <cellStyle name="Euro 29 2" xfId="10342"/>
    <cellStyle name="Euro 29 20" xfId="10343"/>
    <cellStyle name="Euro 29 21" xfId="10344"/>
    <cellStyle name="Euro 29 22" xfId="10345"/>
    <cellStyle name="Euro 29 23" xfId="10346"/>
    <cellStyle name="Euro 29 24" xfId="10347"/>
    <cellStyle name="Euro 29 25" xfId="10348"/>
    <cellStyle name="Euro 29 26" xfId="10349"/>
    <cellStyle name="Euro 29 27" xfId="10350"/>
    <cellStyle name="Euro 29 28" xfId="10351"/>
    <cellStyle name="Euro 29 29" xfId="10352"/>
    <cellStyle name="Euro 29 3" xfId="10353"/>
    <cellStyle name="Euro 29 30" xfId="10354"/>
    <cellStyle name="Euro 29 31" xfId="10355"/>
    <cellStyle name="Euro 29 32" xfId="10356"/>
    <cellStyle name="Euro 29 33" xfId="10357"/>
    <cellStyle name="Euro 29 34" xfId="10358"/>
    <cellStyle name="Euro 29 35" xfId="10359"/>
    <cellStyle name="Euro 29 36" xfId="10360"/>
    <cellStyle name="Euro 29 37" xfId="10361"/>
    <cellStyle name="Euro 29 38" xfId="10362"/>
    <cellStyle name="Euro 29 4" xfId="10363"/>
    <cellStyle name="Euro 29 5" xfId="10364"/>
    <cellStyle name="Euro 29 6" xfId="10365"/>
    <cellStyle name="Euro 29 7" xfId="10366"/>
    <cellStyle name="Euro 29 8" xfId="10367"/>
    <cellStyle name="Euro 29 9" xfId="10368"/>
    <cellStyle name="Euro 3" xfId="10369"/>
    <cellStyle name="Euro 3 10" xfId="10370"/>
    <cellStyle name="Euro 3 10 10" xfId="10371"/>
    <cellStyle name="Euro 3 10 11" xfId="10372"/>
    <cellStyle name="Euro 3 10 12" xfId="10373"/>
    <cellStyle name="Euro 3 10 13" xfId="10374"/>
    <cellStyle name="Euro 3 10 14" xfId="10375"/>
    <cellStyle name="Euro 3 10 15" xfId="10376"/>
    <cellStyle name="Euro 3 10 2" xfId="10377"/>
    <cellStyle name="Euro 3 10 3" xfId="10378"/>
    <cellStyle name="Euro 3 10 4" xfId="10379"/>
    <cellStyle name="Euro 3 10 5" xfId="10380"/>
    <cellStyle name="Euro 3 10 6" xfId="10381"/>
    <cellStyle name="Euro 3 10 7" xfId="10382"/>
    <cellStyle name="Euro 3 10 8" xfId="10383"/>
    <cellStyle name="Euro 3 10 9" xfId="10384"/>
    <cellStyle name="Euro 3 11" xfId="10385"/>
    <cellStyle name="Euro 3 11 10" xfId="10386"/>
    <cellStyle name="Euro 3 11 11" xfId="10387"/>
    <cellStyle name="Euro 3 11 12" xfId="10388"/>
    <cellStyle name="Euro 3 11 13" xfId="10389"/>
    <cellStyle name="Euro 3 11 14" xfId="10390"/>
    <cellStyle name="Euro 3 11 15" xfId="10391"/>
    <cellStyle name="Euro 3 11 2" xfId="10392"/>
    <cellStyle name="Euro 3 11 3" xfId="10393"/>
    <cellStyle name="Euro 3 11 4" xfId="10394"/>
    <cellStyle name="Euro 3 11 5" xfId="10395"/>
    <cellStyle name="Euro 3 11 6" xfId="10396"/>
    <cellStyle name="Euro 3 11 7" xfId="10397"/>
    <cellStyle name="Euro 3 11 8" xfId="10398"/>
    <cellStyle name="Euro 3 11 9" xfId="10399"/>
    <cellStyle name="Euro 3 12" xfId="10400"/>
    <cellStyle name="Euro 3 12 10" xfId="10401"/>
    <cellStyle name="Euro 3 12 11" xfId="10402"/>
    <cellStyle name="Euro 3 12 12" xfId="10403"/>
    <cellStyle name="Euro 3 12 13" xfId="10404"/>
    <cellStyle name="Euro 3 12 14" xfId="10405"/>
    <cellStyle name="Euro 3 12 15" xfId="10406"/>
    <cellStyle name="Euro 3 12 2" xfId="10407"/>
    <cellStyle name="Euro 3 12 3" xfId="10408"/>
    <cellStyle name="Euro 3 12 4" xfId="10409"/>
    <cellStyle name="Euro 3 12 5" xfId="10410"/>
    <cellStyle name="Euro 3 12 6" xfId="10411"/>
    <cellStyle name="Euro 3 12 7" xfId="10412"/>
    <cellStyle name="Euro 3 12 8" xfId="10413"/>
    <cellStyle name="Euro 3 12 9" xfId="10414"/>
    <cellStyle name="Euro 3 13" xfId="10415"/>
    <cellStyle name="Euro 3 13 10" xfId="10416"/>
    <cellStyle name="Euro 3 13 11" xfId="10417"/>
    <cellStyle name="Euro 3 13 12" xfId="10418"/>
    <cellStyle name="Euro 3 13 13" xfId="10419"/>
    <cellStyle name="Euro 3 13 14" xfId="10420"/>
    <cellStyle name="Euro 3 13 15" xfId="10421"/>
    <cellStyle name="Euro 3 13 2" xfId="10422"/>
    <cellStyle name="Euro 3 13 3" xfId="10423"/>
    <cellStyle name="Euro 3 13 4" xfId="10424"/>
    <cellStyle name="Euro 3 13 5" xfId="10425"/>
    <cellStyle name="Euro 3 13 6" xfId="10426"/>
    <cellStyle name="Euro 3 13 7" xfId="10427"/>
    <cellStyle name="Euro 3 13 8" xfId="10428"/>
    <cellStyle name="Euro 3 13 9" xfId="10429"/>
    <cellStyle name="Euro 3 14" xfId="10430"/>
    <cellStyle name="Euro 3 14 10" xfId="10431"/>
    <cellStyle name="Euro 3 14 11" xfId="10432"/>
    <cellStyle name="Euro 3 14 12" xfId="10433"/>
    <cellStyle name="Euro 3 14 13" xfId="10434"/>
    <cellStyle name="Euro 3 14 14" xfId="10435"/>
    <cellStyle name="Euro 3 14 15" xfId="10436"/>
    <cellStyle name="Euro 3 14 2" xfId="10437"/>
    <cellStyle name="Euro 3 14 3" xfId="10438"/>
    <cellStyle name="Euro 3 14 4" xfId="10439"/>
    <cellStyle name="Euro 3 14 5" xfId="10440"/>
    <cellStyle name="Euro 3 14 6" xfId="10441"/>
    <cellStyle name="Euro 3 14 7" xfId="10442"/>
    <cellStyle name="Euro 3 14 8" xfId="10443"/>
    <cellStyle name="Euro 3 14 9" xfId="10444"/>
    <cellStyle name="Euro 3 15" xfId="10445"/>
    <cellStyle name="Euro 3 15 10" xfId="10446"/>
    <cellStyle name="Euro 3 15 11" xfId="10447"/>
    <cellStyle name="Euro 3 15 12" xfId="10448"/>
    <cellStyle name="Euro 3 15 13" xfId="10449"/>
    <cellStyle name="Euro 3 15 14" xfId="10450"/>
    <cellStyle name="Euro 3 15 15" xfId="10451"/>
    <cellStyle name="Euro 3 15 2" xfId="10452"/>
    <cellStyle name="Euro 3 15 3" xfId="10453"/>
    <cellStyle name="Euro 3 15 4" xfId="10454"/>
    <cellStyle name="Euro 3 15 5" xfId="10455"/>
    <cellStyle name="Euro 3 15 6" xfId="10456"/>
    <cellStyle name="Euro 3 15 7" xfId="10457"/>
    <cellStyle name="Euro 3 15 8" xfId="10458"/>
    <cellStyle name="Euro 3 15 9" xfId="10459"/>
    <cellStyle name="Euro 3 16" xfId="10460"/>
    <cellStyle name="Euro 3 16 10" xfId="10461"/>
    <cellStyle name="Euro 3 16 11" xfId="10462"/>
    <cellStyle name="Euro 3 16 12" xfId="10463"/>
    <cellStyle name="Euro 3 16 13" xfId="10464"/>
    <cellStyle name="Euro 3 16 14" xfId="10465"/>
    <cellStyle name="Euro 3 16 15" xfId="10466"/>
    <cellStyle name="Euro 3 16 2" xfId="10467"/>
    <cellStyle name="Euro 3 16 3" xfId="10468"/>
    <cellStyle name="Euro 3 16 4" xfId="10469"/>
    <cellStyle name="Euro 3 16 5" xfId="10470"/>
    <cellStyle name="Euro 3 16 6" xfId="10471"/>
    <cellStyle name="Euro 3 16 7" xfId="10472"/>
    <cellStyle name="Euro 3 16 8" xfId="10473"/>
    <cellStyle name="Euro 3 16 9" xfId="10474"/>
    <cellStyle name="Euro 3 17" xfId="10475"/>
    <cellStyle name="Euro 3 17 10" xfId="10476"/>
    <cellStyle name="Euro 3 17 11" xfId="10477"/>
    <cellStyle name="Euro 3 17 12" xfId="10478"/>
    <cellStyle name="Euro 3 17 13" xfId="10479"/>
    <cellStyle name="Euro 3 17 14" xfId="10480"/>
    <cellStyle name="Euro 3 17 15" xfId="10481"/>
    <cellStyle name="Euro 3 17 2" xfId="10482"/>
    <cellStyle name="Euro 3 17 3" xfId="10483"/>
    <cellStyle name="Euro 3 17 4" xfId="10484"/>
    <cellStyle name="Euro 3 17 5" xfId="10485"/>
    <cellStyle name="Euro 3 17 6" xfId="10486"/>
    <cellStyle name="Euro 3 17 7" xfId="10487"/>
    <cellStyle name="Euro 3 17 8" xfId="10488"/>
    <cellStyle name="Euro 3 17 9" xfId="10489"/>
    <cellStyle name="Euro 3 18" xfId="10490"/>
    <cellStyle name="Euro 3 18 10" xfId="10491"/>
    <cellStyle name="Euro 3 18 11" xfId="10492"/>
    <cellStyle name="Euro 3 18 12" xfId="10493"/>
    <cellStyle name="Euro 3 18 13" xfId="10494"/>
    <cellStyle name="Euro 3 18 14" xfId="10495"/>
    <cellStyle name="Euro 3 18 15" xfId="10496"/>
    <cellStyle name="Euro 3 18 2" xfId="10497"/>
    <cellStyle name="Euro 3 18 3" xfId="10498"/>
    <cellStyle name="Euro 3 18 4" xfId="10499"/>
    <cellStyle name="Euro 3 18 5" xfId="10500"/>
    <cellStyle name="Euro 3 18 6" xfId="10501"/>
    <cellStyle name="Euro 3 18 7" xfId="10502"/>
    <cellStyle name="Euro 3 18 8" xfId="10503"/>
    <cellStyle name="Euro 3 18 9" xfId="10504"/>
    <cellStyle name="Euro 3 19" xfId="10505"/>
    <cellStyle name="Euro 3 19 10" xfId="10506"/>
    <cellStyle name="Euro 3 19 11" xfId="10507"/>
    <cellStyle name="Euro 3 19 12" xfId="10508"/>
    <cellStyle name="Euro 3 19 13" xfId="10509"/>
    <cellStyle name="Euro 3 19 14" xfId="10510"/>
    <cellStyle name="Euro 3 19 15" xfId="10511"/>
    <cellStyle name="Euro 3 19 2" xfId="10512"/>
    <cellStyle name="Euro 3 19 3" xfId="10513"/>
    <cellStyle name="Euro 3 19 4" xfId="10514"/>
    <cellStyle name="Euro 3 19 5" xfId="10515"/>
    <cellStyle name="Euro 3 19 6" xfId="10516"/>
    <cellStyle name="Euro 3 19 7" xfId="10517"/>
    <cellStyle name="Euro 3 19 8" xfId="10518"/>
    <cellStyle name="Euro 3 19 9" xfId="10519"/>
    <cellStyle name="Euro 3 2" xfId="10520"/>
    <cellStyle name="Euro 3 2 10" xfId="10521"/>
    <cellStyle name="Euro 3 2 11" xfId="10522"/>
    <cellStyle name="Euro 3 2 12" xfId="10523"/>
    <cellStyle name="Euro 3 2 13" xfId="10524"/>
    <cellStyle name="Euro 3 2 14" xfId="10525"/>
    <cellStyle name="Euro 3 2 15" xfId="10526"/>
    <cellStyle name="Euro 3 2 2" xfId="10527"/>
    <cellStyle name="Euro 3 2 3" xfId="10528"/>
    <cellStyle name="Euro 3 2 4" xfId="10529"/>
    <cellStyle name="Euro 3 2 5" xfId="10530"/>
    <cellStyle name="Euro 3 2 6" xfId="10531"/>
    <cellStyle name="Euro 3 2 7" xfId="10532"/>
    <cellStyle name="Euro 3 2 8" xfId="10533"/>
    <cellStyle name="Euro 3 2 9" xfId="10534"/>
    <cellStyle name="Euro 3 20" xfId="10535"/>
    <cellStyle name="Euro 3 20 10" xfId="10536"/>
    <cellStyle name="Euro 3 20 11" xfId="10537"/>
    <cellStyle name="Euro 3 20 12" xfId="10538"/>
    <cellStyle name="Euro 3 20 13" xfId="10539"/>
    <cellStyle name="Euro 3 20 14" xfId="10540"/>
    <cellStyle name="Euro 3 20 15" xfId="10541"/>
    <cellStyle name="Euro 3 20 2" xfId="10542"/>
    <cellStyle name="Euro 3 20 3" xfId="10543"/>
    <cellStyle name="Euro 3 20 4" xfId="10544"/>
    <cellStyle name="Euro 3 20 5" xfId="10545"/>
    <cellStyle name="Euro 3 20 6" xfId="10546"/>
    <cellStyle name="Euro 3 20 7" xfId="10547"/>
    <cellStyle name="Euro 3 20 8" xfId="10548"/>
    <cellStyle name="Euro 3 20 9" xfId="10549"/>
    <cellStyle name="Euro 3 21" xfId="10550"/>
    <cellStyle name="Euro 3 21 10" xfId="10551"/>
    <cellStyle name="Euro 3 21 11" xfId="10552"/>
    <cellStyle name="Euro 3 21 12" xfId="10553"/>
    <cellStyle name="Euro 3 21 13" xfId="10554"/>
    <cellStyle name="Euro 3 21 14" xfId="10555"/>
    <cellStyle name="Euro 3 21 15" xfId="10556"/>
    <cellStyle name="Euro 3 21 2" xfId="10557"/>
    <cellStyle name="Euro 3 21 3" xfId="10558"/>
    <cellStyle name="Euro 3 21 4" xfId="10559"/>
    <cellStyle name="Euro 3 21 5" xfId="10560"/>
    <cellStyle name="Euro 3 21 6" xfId="10561"/>
    <cellStyle name="Euro 3 21 7" xfId="10562"/>
    <cellStyle name="Euro 3 21 8" xfId="10563"/>
    <cellStyle name="Euro 3 21 9" xfId="10564"/>
    <cellStyle name="Euro 3 22" xfId="10565"/>
    <cellStyle name="Euro 3 22 10" xfId="10566"/>
    <cellStyle name="Euro 3 22 11" xfId="10567"/>
    <cellStyle name="Euro 3 22 12" xfId="10568"/>
    <cellStyle name="Euro 3 22 13" xfId="10569"/>
    <cellStyle name="Euro 3 22 14" xfId="10570"/>
    <cellStyle name="Euro 3 22 15" xfId="10571"/>
    <cellStyle name="Euro 3 22 2" xfId="10572"/>
    <cellStyle name="Euro 3 22 3" xfId="10573"/>
    <cellStyle name="Euro 3 22 4" xfId="10574"/>
    <cellStyle name="Euro 3 22 5" xfId="10575"/>
    <cellStyle name="Euro 3 22 6" xfId="10576"/>
    <cellStyle name="Euro 3 22 7" xfId="10577"/>
    <cellStyle name="Euro 3 22 8" xfId="10578"/>
    <cellStyle name="Euro 3 22 9" xfId="10579"/>
    <cellStyle name="Euro 3 23" xfId="10580"/>
    <cellStyle name="Euro 3 23 10" xfId="10581"/>
    <cellStyle name="Euro 3 23 11" xfId="10582"/>
    <cellStyle name="Euro 3 23 12" xfId="10583"/>
    <cellStyle name="Euro 3 23 13" xfId="10584"/>
    <cellStyle name="Euro 3 23 14" xfId="10585"/>
    <cellStyle name="Euro 3 23 15" xfId="10586"/>
    <cellStyle name="Euro 3 23 2" xfId="10587"/>
    <cellStyle name="Euro 3 23 3" xfId="10588"/>
    <cellStyle name="Euro 3 23 4" xfId="10589"/>
    <cellStyle name="Euro 3 23 5" xfId="10590"/>
    <cellStyle name="Euro 3 23 6" xfId="10591"/>
    <cellStyle name="Euro 3 23 7" xfId="10592"/>
    <cellStyle name="Euro 3 23 8" xfId="10593"/>
    <cellStyle name="Euro 3 23 9" xfId="10594"/>
    <cellStyle name="Euro 3 24" xfId="10595"/>
    <cellStyle name="Euro 3 24 10" xfId="10596"/>
    <cellStyle name="Euro 3 24 11" xfId="10597"/>
    <cellStyle name="Euro 3 24 12" xfId="10598"/>
    <cellStyle name="Euro 3 24 13" xfId="10599"/>
    <cellStyle name="Euro 3 24 14" xfId="10600"/>
    <cellStyle name="Euro 3 24 15" xfId="10601"/>
    <cellStyle name="Euro 3 24 2" xfId="10602"/>
    <cellStyle name="Euro 3 24 3" xfId="10603"/>
    <cellStyle name="Euro 3 24 4" xfId="10604"/>
    <cellStyle name="Euro 3 24 5" xfId="10605"/>
    <cellStyle name="Euro 3 24 6" xfId="10606"/>
    <cellStyle name="Euro 3 24 7" xfId="10607"/>
    <cellStyle name="Euro 3 24 8" xfId="10608"/>
    <cellStyle name="Euro 3 24 9" xfId="10609"/>
    <cellStyle name="Euro 3 25" xfId="10610"/>
    <cellStyle name="Euro 3 25 10" xfId="10611"/>
    <cellStyle name="Euro 3 25 11" xfId="10612"/>
    <cellStyle name="Euro 3 25 12" xfId="10613"/>
    <cellStyle name="Euro 3 25 13" xfId="10614"/>
    <cellStyle name="Euro 3 25 14" xfId="10615"/>
    <cellStyle name="Euro 3 25 15" xfId="10616"/>
    <cellStyle name="Euro 3 25 2" xfId="10617"/>
    <cellStyle name="Euro 3 25 3" xfId="10618"/>
    <cellStyle name="Euro 3 25 4" xfId="10619"/>
    <cellStyle name="Euro 3 25 5" xfId="10620"/>
    <cellStyle name="Euro 3 25 6" xfId="10621"/>
    <cellStyle name="Euro 3 25 7" xfId="10622"/>
    <cellStyle name="Euro 3 25 8" xfId="10623"/>
    <cellStyle name="Euro 3 25 9" xfId="10624"/>
    <cellStyle name="Euro 3 26" xfId="10625"/>
    <cellStyle name="Euro 3 26 10" xfId="10626"/>
    <cellStyle name="Euro 3 26 11" xfId="10627"/>
    <cellStyle name="Euro 3 26 12" xfId="10628"/>
    <cellStyle name="Euro 3 26 13" xfId="10629"/>
    <cellStyle name="Euro 3 26 14" xfId="10630"/>
    <cellStyle name="Euro 3 26 15" xfId="10631"/>
    <cellStyle name="Euro 3 26 2" xfId="10632"/>
    <cellStyle name="Euro 3 26 3" xfId="10633"/>
    <cellStyle name="Euro 3 26 4" xfId="10634"/>
    <cellStyle name="Euro 3 26 5" xfId="10635"/>
    <cellStyle name="Euro 3 26 6" xfId="10636"/>
    <cellStyle name="Euro 3 26 7" xfId="10637"/>
    <cellStyle name="Euro 3 26 8" xfId="10638"/>
    <cellStyle name="Euro 3 26 9" xfId="10639"/>
    <cellStyle name="Euro 3 27" xfId="10640"/>
    <cellStyle name="Euro 3 27 10" xfId="10641"/>
    <cellStyle name="Euro 3 27 11" xfId="10642"/>
    <cellStyle name="Euro 3 27 12" xfId="10643"/>
    <cellStyle name="Euro 3 27 13" xfId="10644"/>
    <cellStyle name="Euro 3 27 14" xfId="10645"/>
    <cellStyle name="Euro 3 27 15" xfId="10646"/>
    <cellStyle name="Euro 3 27 2" xfId="10647"/>
    <cellStyle name="Euro 3 27 3" xfId="10648"/>
    <cellStyle name="Euro 3 27 4" xfId="10649"/>
    <cellStyle name="Euro 3 27 5" xfId="10650"/>
    <cellStyle name="Euro 3 27 6" xfId="10651"/>
    <cellStyle name="Euro 3 27 7" xfId="10652"/>
    <cellStyle name="Euro 3 27 8" xfId="10653"/>
    <cellStyle name="Euro 3 27 9" xfId="10654"/>
    <cellStyle name="Euro 3 28" xfId="10655"/>
    <cellStyle name="Euro 3 28 10" xfId="10656"/>
    <cellStyle name="Euro 3 28 11" xfId="10657"/>
    <cellStyle name="Euro 3 28 12" xfId="10658"/>
    <cellStyle name="Euro 3 28 13" xfId="10659"/>
    <cellStyle name="Euro 3 28 14" xfId="10660"/>
    <cellStyle name="Euro 3 28 15" xfId="10661"/>
    <cellStyle name="Euro 3 28 2" xfId="10662"/>
    <cellStyle name="Euro 3 28 3" xfId="10663"/>
    <cellStyle name="Euro 3 28 4" xfId="10664"/>
    <cellStyle name="Euro 3 28 5" xfId="10665"/>
    <cellStyle name="Euro 3 28 6" xfId="10666"/>
    <cellStyle name="Euro 3 28 7" xfId="10667"/>
    <cellStyle name="Euro 3 28 8" xfId="10668"/>
    <cellStyle name="Euro 3 28 9" xfId="10669"/>
    <cellStyle name="Euro 3 29" xfId="10670"/>
    <cellStyle name="Euro 3 29 10" xfId="10671"/>
    <cellStyle name="Euro 3 29 11" xfId="10672"/>
    <cellStyle name="Euro 3 29 12" xfId="10673"/>
    <cellStyle name="Euro 3 29 13" xfId="10674"/>
    <cellStyle name="Euro 3 29 14" xfId="10675"/>
    <cellStyle name="Euro 3 29 15" xfId="10676"/>
    <cellStyle name="Euro 3 29 2" xfId="10677"/>
    <cellStyle name="Euro 3 29 3" xfId="10678"/>
    <cellStyle name="Euro 3 29 4" xfId="10679"/>
    <cellStyle name="Euro 3 29 5" xfId="10680"/>
    <cellStyle name="Euro 3 29 6" xfId="10681"/>
    <cellStyle name="Euro 3 29 7" xfId="10682"/>
    <cellStyle name="Euro 3 29 8" xfId="10683"/>
    <cellStyle name="Euro 3 29 9" xfId="10684"/>
    <cellStyle name="Euro 3 3" xfId="10685"/>
    <cellStyle name="Euro 3 3 10" xfId="10686"/>
    <cellStyle name="Euro 3 3 11" xfId="10687"/>
    <cellStyle name="Euro 3 3 12" xfId="10688"/>
    <cellStyle name="Euro 3 3 13" xfId="10689"/>
    <cellStyle name="Euro 3 3 14" xfId="10690"/>
    <cellStyle name="Euro 3 3 15" xfId="10691"/>
    <cellStyle name="Euro 3 3 2" xfId="10692"/>
    <cellStyle name="Euro 3 3 3" xfId="10693"/>
    <cellStyle name="Euro 3 3 4" xfId="10694"/>
    <cellStyle name="Euro 3 3 5" xfId="10695"/>
    <cellStyle name="Euro 3 3 6" xfId="10696"/>
    <cellStyle name="Euro 3 3 7" xfId="10697"/>
    <cellStyle name="Euro 3 3 8" xfId="10698"/>
    <cellStyle name="Euro 3 3 9" xfId="10699"/>
    <cellStyle name="Euro 3 30" xfId="10700"/>
    <cellStyle name="Euro 3 30 10" xfId="10701"/>
    <cellStyle name="Euro 3 30 11" xfId="10702"/>
    <cellStyle name="Euro 3 30 12" xfId="10703"/>
    <cellStyle name="Euro 3 30 13" xfId="10704"/>
    <cellStyle name="Euro 3 30 14" xfId="10705"/>
    <cellStyle name="Euro 3 30 15" xfId="10706"/>
    <cellStyle name="Euro 3 30 2" xfId="10707"/>
    <cellStyle name="Euro 3 30 3" xfId="10708"/>
    <cellStyle name="Euro 3 30 4" xfId="10709"/>
    <cellStyle name="Euro 3 30 5" xfId="10710"/>
    <cellStyle name="Euro 3 30 6" xfId="10711"/>
    <cellStyle name="Euro 3 30 7" xfId="10712"/>
    <cellStyle name="Euro 3 30 8" xfId="10713"/>
    <cellStyle name="Euro 3 30 9" xfId="10714"/>
    <cellStyle name="Euro 3 31" xfId="10715"/>
    <cellStyle name="Euro 3 31 10" xfId="10716"/>
    <cellStyle name="Euro 3 31 11" xfId="10717"/>
    <cellStyle name="Euro 3 31 12" xfId="10718"/>
    <cellStyle name="Euro 3 31 13" xfId="10719"/>
    <cellStyle name="Euro 3 31 14" xfId="10720"/>
    <cellStyle name="Euro 3 31 15" xfId="10721"/>
    <cellStyle name="Euro 3 31 2" xfId="10722"/>
    <cellStyle name="Euro 3 31 3" xfId="10723"/>
    <cellStyle name="Euro 3 31 4" xfId="10724"/>
    <cellStyle name="Euro 3 31 5" xfId="10725"/>
    <cellStyle name="Euro 3 31 6" xfId="10726"/>
    <cellStyle name="Euro 3 31 7" xfId="10727"/>
    <cellStyle name="Euro 3 31 8" xfId="10728"/>
    <cellStyle name="Euro 3 31 9" xfId="10729"/>
    <cellStyle name="Euro 3 32" xfId="10730"/>
    <cellStyle name="Euro 3 32 10" xfId="10731"/>
    <cellStyle name="Euro 3 32 11" xfId="10732"/>
    <cellStyle name="Euro 3 32 12" xfId="10733"/>
    <cellStyle name="Euro 3 32 13" xfId="10734"/>
    <cellStyle name="Euro 3 32 14" xfId="10735"/>
    <cellStyle name="Euro 3 32 15" xfId="10736"/>
    <cellStyle name="Euro 3 32 2" xfId="10737"/>
    <cellStyle name="Euro 3 32 3" xfId="10738"/>
    <cellStyle name="Euro 3 32 4" xfId="10739"/>
    <cellStyle name="Euro 3 32 5" xfId="10740"/>
    <cellStyle name="Euro 3 32 6" xfId="10741"/>
    <cellStyle name="Euro 3 32 7" xfId="10742"/>
    <cellStyle name="Euro 3 32 8" xfId="10743"/>
    <cellStyle name="Euro 3 32 9" xfId="10744"/>
    <cellStyle name="Euro 3 33" xfId="10745"/>
    <cellStyle name="Euro 3 33 10" xfId="10746"/>
    <cellStyle name="Euro 3 33 11" xfId="10747"/>
    <cellStyle name="Euro 3 33 12" xfId="10748"/>
    <cellStyle name="Euro 3 33 13" xfId="10749"/>
    <cellStyle name="Euro 3 33 14" xfId="10750"/>
    <cellStyle name="Euro 3 33 15" xfId="10751"/>
    <cellStyle name="Euro 3 33 2" xfId="10752"/>
    <cellStyle name="Euro 3 33 3" xfId="10753"/>
    <cellStyle name="Euro 3 33 4" xfId="10754"/>
    <cellStyle name="Euro 3 33 5" xfId="10755"/>
    <cellStyle name="Euro 3 33 6" xfId="10756"/>
    <cellStyle name="Euro 3 33 7" xfId="10757"/>
    <cellStyle name="Euro 3 33 8" xfId="10758"/>
    <cellStyle name="Euro 3 33 9" xfId="10759"/>
    <cellStyle name="Euro 3 34" xfId="10760"/>
    <cellStyle name="Euro 3 34 10" xfId="10761"/>
    <cellStyle name="Euro 3 34 11" xfId="10762"/>
    <cellStyle name="Euro 3 34 12" xfId="10763"/>
    <cellStyle name="Euro 3 34 13" xfId="10764"/>
    <cellStyle name="Euro 3 34 14" xfId="10765"/>
    <cellStyle name="Euro 3 34 15" xfId="10766"/>
    <cellStyle name="Euro 3 34 2" xfId="10767"/>
    <cellStyle name="Euro 3 34 3" xfId="10768"/>
    <cellStyle name="Euro 3 34 4" xfId="10769"/>
    <cellStyle name="Euro 3 34 5" xfId="10770"/>
    <cellStyle name="Euro 3 34 6" xfId="10771"/>
    <cellStyle name="Euro 3 34 7" xfId="10772"/>
    <cellStyle name="Euro 3 34 8" xfId="10773"/>
    <cellStyle name="Euro 3 34 9" xfId="10774"/>
    <cellStyle name="Euro 3 35" xfId="10775"/>
    <cellStyle name="Euro 3 35 10" xfId="10776"/>
    <cellStyle name="Euro 3 35 11" xfId="10777"/>
    <cellStyle name="Euro 3 35 12" xfId="10778"/>
    <cellStyle name="Euro 3 35 13" xfId="10779"/>
    <cellStyle name="Euro 3 35 14" xfId="10780"/>
    <cellStyle name="Euro 3 35 15" xfId="10781"/>
    <cellStyle name="Euro 3 35 2" xfId="10782"/>
    <cellStyle name="Euro 3 35 3" xfId="10783"/>
    <cellStyle name="Euro 3 35 4" xfId="10784"/>
    <cellStyle name="Euro 3 35 5" xfId="10785"/>
    <cellStyle name="Euro 3 35 6" xfId="10786"/>
    <cellStyle name="Euro 3 35 7" xfId="10787"/>
    <cellStyle name="Euro 3 35 8" xfId="10788"/>
    <cellStyle name="Euro 3 35 9" xfId="10789"/>
    <cellStyle name="Euro 3 36" xfId="10790"/>
    <cellStyle name="Euro 3 36 10" xfId="10791"/>
    <cellStyle name="Euro 3 36 11" xfId="10792"/>
    <cellStyle name="Euro 3 36 12" xfId="10793"/>
    <cellStyle name="Euro 3 36 13" xfId="10794"/>
    <cellStyle name="Euro 3 36 14" xfId="10795"/>
    <cellStyle name="Euro 3 36 15" xfId="10796"/>
    <cellStyle name="Euro 3 36 2" xfId="10797"/>
    <cellStyle name="Euro 3 36 3" xfId="10798"/>
    <cellStyle name="Euro 3 36 4" xfId="10799"/>
    <cellStyle name="Euro 3 36 5" xfId="10800"/>
    <cellStyle name="Euro 3 36 6" xfId="10801"/>
    <cellStyle name="Euro 3 36 7" xfId="10802"/>
    <cellStyle name="Euro 3 36 8" xfId="10803"/>
    <cellStyle name="Euro 3 36 9" xfId="10804"/>
    <cellStyle name="Euro 3 37" xfId="10805"/>
    <cellStyle name="Euro 3 37 10" xfId="10806"/>
    <cellStyle name="Euro 3 37 11" xfId="10807"/>
    <cellStyle name="Euro 3 37 12" xfId="10808"/>
    <cellStyle name="Euro 3 37 13" xfId="10809"/>
    <cellStyle name="Euro 3 37 14" xfId="10810"/>
    <cellStyle name="Euro 3 37 15" xfId="10811"/>
    <cellStyle name="Euro 3 37 2" xfId="10812"/>
    <cellStyle name="Euro 3 37 3" xfId="10813"/>
    <cellStyle name="Euro 3 37 4" xfId="10814"/>
    <cellStyle name="Euro 3 37 5" xfId="10815"/>
    <cellStyle name="Euro 3 37 6" xfId="10816"/>
    <cellStyle name="Euro 3 37 7" xfId="10817"/>
    <cellStyle name="Euro 3 37 8" xfId="10818"/>
    <cellStyle name="Euro 3 37 9" xfId="10819"/>
    <cellStyle name="Euro 3 38" xfId="10820"/>
    <cellStyle name="Euro 3 38 10" xfId="10821"/>
    <cellStyle name="Euro 3 38 11" xfId="10822"/>
    <cellStyle name="Euro 3 38 12" xfId="10823"/>
    <cellStyle name="Euro 3 38 13" xfId="10824"/>
    <cellStyle name="Euro 3 38 14" xfId="10825"/>
    <cellStyle name="Euro 3 38 15" xfId="10826"/>
    <cellStyle name="Euro 3 38 2" xfId="10827"/>
    <cellStyle name="Euro 3 38 3" xfId="10828"/>
    <cellStyle name="Euro 3 38 4" xfId="10829"/>
    <cellStyle name="Euro 3 38 5" xfId="10830"/>
    <cellStyle name="Euro 3 38 6" xfId="10831"/>
    <cellStyle name="Euro 3 38 7" xfId="10832"/>
    <cellStyle name="Euro 3 38 8" xfId="10833"/>
    <cellStyle name="Euro 3 38 9" xfId="10834"/>
    <cellStyle name="Euro 3 39" xfId="10835"/>
    <cellStyle name="Euro 3 39 10" xfId="10836"/>
    <cellStyle name="Euro 3 39 11" xfId="10837"/>
    <cellStyle name="Euro 3 39 12" xfId="10838"/>
    <cellStyle name="Euro 3 39 13" xfId="10839"/>
    <cellStyle name="Euro 3 39 14" xfId="10840"/>
    <cellStyle name="Euro 3 39 15" xfId="10841"/>
    <cellStyle name="Euro 3 39 2" xfId="10842"/>
    <cellStyle name="Euro 3 39 3" xfId="10843"/>
    <cellStyle name="Euro 3 39 4" xfId="10844"/>
    <cellStyle name="Euro 3 39 5" xfId="10845"/>
    <cellStyle name="Euro 3 39 6" xfId="10846"/>
    <cellStyle name="Euro 3 39 7" xfId="10847"/>
    <cellStyle name="Euro 3 39 8" xfId="10848"/>
    <cellStyle name="Euro 3 39 9" xfId="10849"/>
    <cellStyle name="Euro 3 4" xfId="10850"/>
    <cellStyle name="Euro 3 4 10" xfId="10851"/>
    <cellStyle name="Euro 3 4 11" xfId="10852"/>
    <cellStyle name="Euro 3 4 12" xfId="10853"/>
    <cellStyle name="Euro 3 4 13" xfId="10854"/>
    <cellStyle name="Euro 3 4 14" xfId="10855"/>
    <cellStyle name="Euro 3 4 15" xfId="10856"/>
    <cellStyle name="Euro 3 4 2" xfId="10857"/>
    <cellStyle name="Euro 3 4 3" xfId="10858"/>
    <cellStyle name="Euro 3 4 4" xfId="10859"/>
    <cellStyle name="Euro 3 4 5" xfId="10860"/>
    <cellStyle name="Euro 3 4 6" xfId="10861"/>
    <cellStyle name="Euro 3 4 7" xfId="10862"/>
    <cellStyle name="Euro 3 4 8" xfId="10863"/>
    <cellStyle name="Euro 3 4 9" xfId="10864"/>
    <cellStyle name="Euro 3 40" xfId="10865"/>
    <cellStyle name="Euro 3 40 10" xfId="10866"/>
    <cellStyle name="Euro 3 40 11" xfId="10867"/>
    <cellStyle name="Euro 3 40 12" xfId="10868"/>
    <cellStyle name="Euro 3 40 13" xfId="10869"/>
    <cellStyle name="Euro 3 40 14" xfId="10870"/>
    <cellStyle name="Euro 3 40 15" xfId="10871"/>
    <cellStyle name="Euro 3 40 2" xfId="10872"/>
    <cellStyle name="Euro 3 40 3" xfId="10873"/>
    <cellStyle name="Euro 3 40 4" xfId="10874"/>
    <cellStyle name="Euro 3 40 5" xfId="10875"/>
    <cellStyle name="Euro 3 40 6" xfId="10876"/>
    <cellStyle name="Euro 3 40 7" xfId="10877"/>
    <cellStyle name="Euro 3 40 8" xfId="10878"/>
    <cellStyle name="Euro 3 40 9" xfId="10879"/>
    <cellStyle name="Euro 3 41" xfId="10880"/>
    <cellStyle name="Euro 3 41 10" xfId="10881"/>
    <cellStyle name="Euro 3 41 11" xfId="10882"/>
    <cellStyle name="Euro 3 41 12" xfId="10883"/>
    <cellStyle name="Euro 3 41 13" xfId="10884"/>
    <cellStyle name="Euro 3 41 14" xfId="10885"/>
    <cellStyle name="Euro 3 41 15" xfId="10886"/>
    <cellStyle name="Euro 3 41 2" xfId="10887"/>
    <cellStyle name="Euro 3 41 3" xfId="10888"/>
    <cellStyle name="Euro 3 41 4" xfId="10889"/>
    <cellStyle name="Euro 3 41 5" xfId="10890"/>
    <cellStyle name="Euro 3 41 6" xfId="10891"/>
    <cellStyle name="Euro 3 41 7" xfId="10892"/>
    <cellStyle name="Euro 3 41 8" xfId="10893"/>
    <cellStyle name="Euro 3 41 9" xfId="10894"/>
    <cellStyle name="Euro 3 42" xfId="10895"/>
    <cellStyle name="Euro 3 42 10" xfId="10896"/>
    <cellStyle name="Euro 3 42 11" xfId="10897"/>
    <cellStyle name="Euro 3 42 12" xfId="10898"/>
    <cellStyle name="Euro 3 42 13" xfId="10899"/>
    <cellStyle name="Euro 3 42 14" xfId="10900"/>
    <cellStyle name="Euro 3 42 15" xfId="10901"/>
    <cellStyle name="Euro 3 42 2" xfId="10902"/>
    <cellStyle name="Euro 3 42 3" xfId="10903"/>
    <cellStyle name="Euro 3 42 4" xfId="10904"/>
    <cellStyle name="Euro 3 42 5" xfId="10905"/>
    <cellStyle name="Euro 3 42 6" xfId="10906"/>
    <cellStyle name="Euro 3 42 7" xfId="10907"/>
    <cellStyle name="Euro 3 42 8" xfId="10908"/>
    <cellStyle name="Euro 3 42 9" xfId="10909"/>
    <cellStyle name="Euro 3 43" xfId="10910"/>
    <cellStyle name="Euro 3 43 10" xfId="10911"/>
    <cellStyle name="Euro 3 43 11" xfId="10912"/>
    <cellStyle name="Euro 3 43 12" xfId="10913"/>
    <cellStyle name="Euro 3 43 13" xfId="10914"/>
    <cellStyle name="Euro 3 43 14" xfId="10915"/>
    <cellStyle name="Euro 3 43 15" xfId="10916"/>
    <cellStyle name="Euro 3 43 2" xfId="10917"/>
    <cellStyle name="Euro 3 43 3" xfId="10918"/>
    <cellStyle name="Euro 3 43 4" xfId="10919"/>
    <cellStyle name="Euro 3 43 5" xfId="10920"/>
    <cellStyle name="Euro 3 43 6" xfId="10921"/>
    <cellStyle name="Euro 3 43 7" xfId="10922"/>
    <cellStyle name="Euro 3 43 8" xfId="10923"/>
    <cellStyle name="Euro 3 43 9" xfId="10924"/>
    <cellStyle name="Euro 3 44" xfId="10925"/>
    <cellStyle name="Euro 3 44 10" xfId="10926"/>
    <cellStyle name="Euro 3 44 11" xfId="10927"/>
    <cellStyle name="Euro 3 44 12" xfId="10928"/>
    <cellStyle name="Euro 3 44 13" xfId="10929"/>
    <cellStyle name="Euro 3 44 14" xfId="10930"/>
    <cellStyle name="Euro 3 44 15" xfId="10931"/>
    <cellStyle name="Euro 3 44 2" xfId="10932"/>
    <cellStyle name="Euro 3 44 3" xfId="10933"/>
    <cellStyle name="Euro 3 44 4" xfId="10934"/>
    <cellStyle name="Euro 3 44 5" xfId="10935"/>
    <cellStyle name="Euro 3 44 6" xfId="10936"/>
    <cellStyle name="Euro 3 44 7" xfId="10937"/>
    <cellStyle name="Euro 3 44 8" xfId="10938"/>
    <cellStyle name="Euro 3 44 9" xfId="10939"/>
    <cellStyle name="Euro 3 45" xfId="10940"/>
    <cellStyle name="Euro 3 45 10" xfId="10941"/>
    <cellStyle name="Euro 3 45 11" xfId="10942"/>
    <cellStyle name="Euro 3 45 12" xfId="10943"/>
    <cellStyle name="Euro 3 45 13" xfId="10944"/>
    <cellStyle name="Euro 3 45 14" xfId="10945"/>
    <cellStyle name="Euro 3 45 15" xfId="10946"/>
    <cellStyle name="Euro 3 45 2" xfId="10947"/>
    <cellStyle name="Euro 3 45 3" xfId="10948"/>
    <cellStyle name="Euro 3 45 4" xfId="10949"/>
    <cellStyle name="Euro 3 45 5" xfId="10950"/>
    <cellStyle name="Euro 3 45 6" xfId="10951"/>
    <cellStyle name="Euro 3 45 7" xfId="10952"/>
    <cellStyle name="Euro 3 45 8" xfId="10953"/>
    <cellStyle name="Euro 3 45 9" xfId="10954"/>
    <cellStyle name="Euro 3 46" xfId="10955"/>
    <cellStyle name="Euro 3 46 10" xfId="10956"/>
    <cellStyle name="Euro 3 46 11" xfId="10957"/>
    <cellStyle name="Euro 3 46 12" xfId="10958"/>
    <cellStyle name="Euro 3 46 13" xfId="10959"/>
    <cellStyle name="Euro 3 46 14" xfId="10960"/>
    <cellStyle name="Euro 3 46 15" xfId="10961"/>
    <cellStyle name="Euro 3 46 2" xfId="10962"/>
    <cellStyle name="Euro 3 46 3" xfId="10963"/>
    <cellStyle name="Euro 3 46 4" xfId="10964"/>
    <cellStyle name="Euro 3 46 5" xfId="10965"/>
    <cellStyle name="Euro 3 46 6" xfId="10966"/>
    <cellStyle name="Euro 3 46 7" xfId="10967"/>
    <cellStyle name="Euro 3 46 8" xfId="10968"/>
    <cellStyle name="Euro 3 46 9" xfId="10969"/>
    <cellStyle name="Euro 3 47" xfId="10970"/>
    <cellStyle name="Euro 3 47 10" xfId="10971"/>
    <cellStyle name="Euro 3 47 11" xfId="10972"/>
    <cellStyle name="Euro 3 47 12" xfId="10973"/>
    <cellStyle name="Euro 3 47 13" xfId="10974"/>
    <cellStyle name="Euro 3 47 14" xfId="10975"/>
    <cellStyle name="Euro 3 47 15" xfId="10976"/>
    <cellStyle name="Euro 3 47 2" xfId="10977"/>
    <cellStyle name="Euro 3 47 3" xfId="10978"/>
    <cellStyle name="Euro 3 47 4" xfId="10979"/>
    <cellStyle name="Euro 3 47 5" xfId="10980"/>
    <cellStyle name="Euro 3 47 6" xfId="10981"/>
    <cellStyle name="Euro 3 47 7" xfId="10982"/>
    <cellStyle name="Euro 3 47 8" xfId="10983"/>
    <cellStyle name="Euro 3 47 9" xfId="10984"/>
    <cellStyle name="Euro 3 48" xfId="10985"/>
    <cellStyle name="Euro 3 48 10" xfId="10986"/>
    <cellStyle name="Euro 3 48 11" xfId="10987"/>
    <cellStyle name="Euro 3 48 12" xfId="10988"/>
    <cellStyle name="Euro 3 48 13" xfId="10989"/>
    <cellStyle name="Euro 3 48 14" xfId="10990"/>
    <cellStyle name="Euro 3 48 15" xfId="10991"/>
    <cellStyle name="Euro 3 48 2" xfId="10992"/>
    <cellStyle name="Euro 3 48 3" xfId="10993"/>
    <cellStyle name="Euro 3 48 4" xfId="10994"/>
    <cellStyle name="Euro 3 48 5" xfId="10995"/>
    <cellStyle name="Euro 3 48 6" xfId="10996"/>
    <cellStyle name="Euro 3 48 7" xfId="10997"/>
    <cellStyle name="Euro 3 48 8" xfId="10998"/>
    <cellStyle name="Euro 3 48 9" xfId="10999"/>
    <cellStyle name="Euro 3 49" xfId="11000"/>
    <cellStyle name="Euro 3 49 10" xfId="11001"/>
    <cellStyle name="Euro 3 49 11" xfId="11002"/>
    <cellStyle name="Euro 3 49 12" xfId="11003"/>
    <cellStyle name="Euro 3 49 13" xfId="11004"/>
    <cellStyle name="Euro 3 49 14" xfId="11005"/>
    <cellStyle name="Euro 3 49 15" xfId="11006"/>
    <cellStyle name="Euro 3 49 2" xfId="11007"/>
    <cellStyle name="Euro 3 49 3" xfId="11008"/>
    <cellStyle name="Euro 3 49 4" xfId="11009"/>
    <cellStyle name="Euro 3 49 5" xfId="11010"/>
    <cellStyle name="Euro 3 49 6" xfId="11011"/>
    <cellStyle name="Euro 3 49 7" xfId="11012"/>
    <cellStyle name="Euro 3 49 8" xfId="11013"/>
    <cellStyle name="Euro 3 49 9" xfId="11014"/>
    <cellStyle name="Euro 3 5" xfId="11015"/>
    <cellStyle name="Euro 3 5 10" xfId="11016"/>
    <cellStyle name="Euro 3 5 11" xfId="11017"/>
    <cellStyle name="Euro 3 5 12" xfId="11018"/>
    <cellStyle name="Euro 3 5 13" xfId="11019"/>
    <cellStyle name="Euro 3 5 14" xfId="11020"/>
    <cellStyle name="Euro 3 5 15" xfId="11021"/>
    <cellStyle name="Euro 3 5 2" xfId="11022"/>
    <cellStyle name="Euro 3 5 3" xfId="11023"/>
    <cellStyle name="Euro 3 5 4" xfId="11024"/>
    <cellStyle name="Euro 3 5 5" xfId="11025"/>
    <cellStyle name="Euro 3 5 6" xfId="11026"/>
    <cellStyle name="Euro 3 5 7" xfId="11027"/>
    <cellStyle name="Euro 3 5 8" xfId="11028"/>
    <cellStyle name="Euro 3 5 9" xfId="11029"/>
    <cellStyle name="Euro 3 50" xfId="11030"/>
    <cellStyle name="Euro 3 50 10" xfId="11031"/>
    <cellStyle name="Euro 3 50 11" xfId="11032"/>
    <cellStyle name="Euro 3 50 12" xfId="11033"/>
    <cellStyle name="Euro 3 50 13" xfId="11034"/>
    <cellStyle name="Euro 3 50 14" xfId="11035"/>
    <cellStyle name="Euro 3 50 15" xfId="11036"/>
    <cellStyle name="Euro 3 50 2" xfId="11037"/>
    <cellStyle name="Euro 3 50 3" xfId="11038"/>
    <cellStyle name="Euro 3 50 4" xfId="11039"/>
    <cellStyle name="Euro 3 50 5" xfId="11040"/>
    <cellStyle name="Euro 3 50 6" xfId="11041"/>
    <cellStyle name="Euro 3 50 7" xfId="11042"/>
    <cellStyle name="Euro 3 50 8" xfId="11043"/>
    <cellStyle name="Euro 3 50 9" xfId="11044"/>
    <cellStyle name="Euro 3 51" xfId="11045"/>
    <cellStyle name="Euro 3 51 10" xfId="11046"/>
    <cellStyle name="Euro 3 51 11" xfId="11047"/>
    <cellStyle name="Euro 3 51 12" xfId="11048"/>
    <cellStyle name="Euro 3 51 13" xfId="11049"/>
    <cellStyle name="Euro 3 51 14" xfId="11050"/>
    <cellStyle name="Euro 3 51 15" xfId="11051"/>
    <cellStyle name="Euro 3 51 2" xfId="11052"/>
    <cellStyle name="Euro 3 51 3" xfId="11053"/>
    <cellStyle name="Euro 3 51 4" xfId="11054"/>
    <cellStyle name="Euro 3 51 5" xfId="11055"/>
    <cellStyle name="Euro 3 51 6" xfId="11056"/>
    <cellStyle name="Euro 3 51 7" xfId="11057"/>
    <cellStyle name="Euro 3 51 8" xfId="11058"/>
    <cellStyle name="Euro 3 51 9" xfId="11059"/>
    <cellStyle name="Euro 3 52" xfId="11060"/>
    <cellStyle name="Euro 3 52 10" xfId="11061"/>
    <cellStyle name="Euro 3 52 11" xfId="11062"/>
    <cellStyle name="Euro 3 52 12" xfId="11063"/>
    <cellStyle name="Euro 3 52 13" xfId="11064"/>
    <cellStyle name="Euro 3 52 14" xfId="11065"/>
    <cellStyle name="Euro 3 52 15" xfId="11066"/>
    <cellStyle name="Euro 3 52 2" xfId="11067"/>
    <cellStyle name="Euro 3 52 3" xfId="11068"/>
    <cellStyle name="Euro 3 52 4" xfId="11069"/>
    <cellStyle name="Euro 3 52 5" xfId="11070"/>
    <cellStyle name="Euro 3 52 6" xfId="11071"/>
    <cellStyle name="Euro 3 52 7" xfId="11072"/>
    <cellStyle name="Euro 3 52 8" xfId="11073"/>
    <cellStyle name="Euro 3 52 9" xfId="11074"/>
    <cellStyle name="Euro 3 53" xfId="11075"/>
    <cellStyle name="Euro 3 53 10" xfId="11076"/>
    <cellStyle name="Euro 3 53 11" xfId="11077"/>
    <cellStyle name="Euro 3 53 12" xfId="11078"/>
    <cellStyle name="Euro 3 53 13" xfId="11079"/>
    <cellStyle name="Euro 3 53 14" xfId="11080"/>
    <cellStyle name="Euro 3 53 15" xfId="11081"/>
    <cellStyle name="Euro 3 53 2" xfId="11082"/>
    <cellStyle name="Euro 3 53 3" xfId="11083"/>
    <cellStyle name="Euro 3 53 4" xfId="11084"/>
    <cellStyle name="Euro 3 53 5" xfId="11085"/>
    <cellStyle name="Euro 3 53 6" xfId="11086"/>
    <cellStyle name="Euro 3 53 7" xfId="11087"/>
    <cellStyle name="Euro 3 53 8" xfId="11088"/>
    <cellStyle name="Euro 3 53 9" xfId="11089"/>
    <cellStyle name="Euro 3 54" xfId="11090"/>
    <cellStyle name="Euro 3 54 10" xfId="11091"/>
    <cellStyle name="Euro 3 54 11" xfId="11092"/>
    <cellStyle name="Euro 3 54 12" xfId="11093"/>
    <cellStyle name="Euro 3 54 13" xfId="11094"/>
    <cellStyle name="Euro 3 54 14" xfId="11095"/>
    <cellStyle name="Euro 3 54 15" xfId="11096"/>
    <cellStyle name="Euro 3 54 2" xfId="11097"/>
    <cellStyle name="Euro 3 54 3" xfId="11098"/>
    <cellStyle name="Euro 3 54 4" xfId="11099"/>
    <cellStyle name="Euro 3 54 5" xfId="11100"/>
    <cellStyle name="Euro 3 54 6" xfId="11101"/>
    <cellStyle name="Euro 3 54 7" xfId="11102"/>
    <cellStyle name="Euro 3 54 8" xfId="11103"/>
    <cellStyle name="Euro 3 54 9" xfId="11104"/>
    <cellStyle name="Euro 3 55" xfId="11105"/>
    <cellStyle name="Euro 3 55 10" xfId="11106"/>
    <cellStyle name="Euro 3 55 11" xfId="11107"/>
    <cellStyle name="Euro 3 55 12" xfId="11108"/>
    <cellStyle name="Euro 3 55 13" xfId="11109"/>
    <cellStyle name="Euro 3 55 14" xfId="11110"/>
    <cellStyle name="Euro 3 55 15" xfId="11111"/>
    <cellStyle name="Euro 3 55 2" xfId="11112"/>
    <cellStyle name="Euro 3 55 3" xfId="11113"/>
    <cellStyle name="Euro 3 55 4" xfId="11114"/>
    <cellStyle name="Euro 3 55 5" xfId="11115"/>
    <cellStyle name="Euro 3 55 6" xfId="11116"/>
    <cellStyle name="Euro 3 55 7" xfId="11117"/>
    <cellStyle name="Euro 3 55 8" xfId="11118"/>
    <cellStyle name="Euro 3 55 9" xfId="11119"/>
    <cellStyle name="Euro 3 56" xfId="11120"/>
    <cellStyle name="Euro 3 56 10" xfId="11121"/>
    <cellStyle name="Euro 3 56 11" xfId="11122"/>
    <cellStyle name="Euro 3 56 12" xfId="11123"/>
    <cellStyle name="Euro 3 56 13" xfId="11124"/>
    <cellStyle name="Euro 3 56 14" xfId="11125"/>
    <cellStyle name="Euro 3 56 15" xfId="11126"/>
    <cellStyle name="Euro 3 56 2" xfId="11127"/>
    <cellStyle name="Euro 3 56 3" xfId="11128"/>
    <cellStyle name="Euro 3 56 4" xfId="11129"/>
    <cellStyle name="Euro 3 56 5" xfId="11130"/>
    <cellStyle name="Euro 3 56 6" xfId="11131"/>
    <cellStyle name="Euro 3 56 7" xfId="11132"/>
    <cellStyle name="Euro 3 56 8" xfId="11133"/>
    <cellStyle name="Euro 3 56 9" xfId="11134"/>
    <cellStyle name="Euro 3 57" xfId="11135"/>
    <cellStyle name="Euro 3 57 10" xfId="11136"/>
    <cellStyle name="Euro 3 57 11" xfId="11137"/>
    <cellStyle name="Euro 3 57 12" xfId="11138"/>
    <cellStyle name="Euro 3 57 13" xfId="11139"/>
    <cellStyle name="Euro 3 57 14" xfId="11140"/>
    <cellStyle name="Euro 3 57 15" xfId="11141"/>
    <cellStyle name="Euro 3 57 2" xfId="11142"/>
    <cellStyle name="Euro 3 57 3" xfId="11143"/>
    <cellStyle name="Euro 3 57 4" xfId="11144"/>
    <cellStyle name="Euro 3 57 5" xfId="11145"/>
    <cellStyle name="Euro 3 57 6" xfId="11146"/>
    <cellStyle name="Euro 3 57 7" xfId="11147"/>
    <cellStyle name="Euro 3 57 8" xfId="11148"/>
    <cellStyle name="Euro 3 57 9" xfId="11149"/>
    <cellStyle name="Euro 3 58" xfId="11150"/>
    <cellStyle name="Euro 3 58 10" xfId="11151"/>
    <cellStyle name="Euro 3 58 11" xfId="11152"/>
    <cellStyle name="Euro 3 58 12" xfId="11153"/>
    <cellStyle name="Euro 3 58 13" xfId="11154"/>
    <cellStyle name="Euro 3 58 14" xfId="11155"/>
    <cellStyle name="Euro 3 58 15" xfId="11156"/>
    <cellStyle name="Euro 3 58 2" xfId="11157"/>
    <cellStyle name="Euro 3 58 3" xfId="11158"/>
    <cellStyle name="Euro 3 58 4" xfId="11159"/>
    <cellStyle name="Euro 3 58 5" xfId="11160"/>
    <cellStyle name="Euro 3 58 6" xfId="11161"/>
    <cellStyle name="Euro 3 58 7" xfId="11162"/>
    <cellStyle name="Euro 3 58 8" xfId="11163"/>
    <cellStyle name="Euro 3 58 9" xfId="11164"/>
    <cellStyle name="Euro 3 59" xfId="11165"/>
    <cellStyle name="Euro 3 59 10" xfId="11166"/>
    <cellStyle name="Euro 3 59 11" xfId="11167"/>
    <cellStyle name="Euro 3 59 12" xfId="11168"/>
    <cellStyle name="Euro 3 59 13" xfId="11169"/>
    <cellStyle name="Euro 3 59 14" xfId="11170"/>
    <cellStyle name="Euro 3 59 15" xfId="11171"/>
    <cellStyle name="Euro 3 59 2" xfId="11172"/>
    <cellStyle name="Euro 3 59 3" xfId="11173"/>
    <cellStyle name="Euro 3 59 4" xfId="11174"/>
    <cellStyle name="Euro 3 59 5" xfId="11175"/>
    <cellStyle name="Euro 3 59 6" xfId="11176"/>
    <cellStyle name="Euro 3 59 7" xfId="11177"/>
    <cellStyle name="Euro 3 59 8" xfId="11178"/>
    <cellStyle name="Euro 3 59 9" xfId="11179"/>
    <cellStyle name="Euro 3 6" xfId="11180"/>
    <cellStyle name="Euro 3 6 10" xfId="11181"/>
    <cellStyle name="Euro 3 6 11" xfId="11182"/>
    <cellStyle name="Euro 3 6 12" xfId="11183"/>
    <cellStyle name="Euro 3 6 13" xfId="11184"/>
    <cellStyle name="Euro 3 6 14" xfId="11185"/>
    <cellStyle name="Euro 3 6 15" xfId="11186"/>
    <cellStyle name="Euro 3 6 2" xfId="11187"/>
    <cellStyle name="Euro 3 6 3" xfId="11188"/>
    <cellStyle name="Euro 3 6 4" xfId="11189"/>
    <cellStyle name="Euro 3 6 5" xfId="11190"/>
    <cellStyle name="Euro 3 6 6" xfId="11191"/>
    <cellStyle name="Euro 3 6 7" xfId="11192"/>
    <cellStyle name="Euro 3 6 8" xfId="11193"/>
    <cellStyle name="Euro 3 6 9" xfId="11194"/>
    <cellStyle name="Euro 3 60" xfId="11195"/>
    <cellStyle name="Euro 3 60 10" xfId="11196"/>
    <cellStyle name="Euro 3 60 11" xfId="11197"/>
    <cellStyle name="Euro 3 60 12" xfId="11198"/>
    <cellStyle name="Euro 3 60 13" xfId="11199"/>
    <cellStyle name="Euro 3 60 14" xfId="11200"/>
    <cellStyle name="Euro 3 60 15" xfId="11201"/>
    <cellStyle name="Euro 3 60 2" xfId="11202"/>
    <cellStyle name="Euro 3 60 3" xfId="11203"/>
    <cellStyle name="Euro 3 60 4" xfId="11204"/>
    <cellStyle name="Euro 3 60 5" xfId="11205"/>
    <cellStyle name="Euro 3 60 6" xfId="11206"/>
    <cellStyle name="Euro 3 60 7" xfId="11207"/>
    <cellStyle name="Euro 3 60 8" xfId="11208"/>
    <cellStyle name="Euro 3 60 9" xfId="11209"/>
    <cellStyle name="Euro 3 61" xfId="11210"/>
    <cellStyle name="Euro 3 61 10" xfId="11211"/>
    <cellStyle name="Euro 3 61 11" xfId="11212"/>
    <cellStyle name="Euro 3 61 12" xfId="11213"/>
    <cellStyle name="Euro 3 61 13" xfId="11214"/>
    <cellStyle name="Euro 3 61 14" xfId="11215"/>
    <cellStyle name="Euro 3 61 15" xfId="11216"/>
    <cellStyle name="Euro 3 61 2" xfId="11217"/>
    <cellStyle name="Euro 3 61 3" xfId="11218"/>
    <cellStyle name="Euro 3 61 4" xfId="11219"/>
    <cellStyle name="Euro 3 61 5" xfId="11220"/>
    <cellStyle name="Euro 3 61 6" xfId="11221"/>
    <cellStyle name="Euro 3 61 7" xfId="11222"/>
    <cellStyle name="Euro 3 61 8" xfId="11223"/>
    <cellStyle name="Euro 3 61 9" xfId="11224"/>
    <cellStyle name="Euro 3 62" xfId="11225"/>
    <cellStyle name="Euro 3 62 10" xfId="11226"/>
    <cellStyle name="Euro 3 62 11" xfId="11227"/>
    <cellStyle name="Euro 3 62 12" xfId="11228"/>
    <cellStyle name="Euro 3 62 13" xfId="11229"/>
    <cellStyle name="Euro 3 62 14" xfId="11230"/>
    <cellStyle name="Euro 3 62 15" xfId="11231"/>
    <cellStyle name="Euro 3 62 2" xfId="11232"/>
    <cellStyle name="Euro 3 62 3" xfId="11233"/>
    <cellStyle name="Euro 3 62 4" xfId="11234"/>
    <cellStyle name="Euro 3 62 5" xfId="11235"/>
    <cellStyle name="Euro 3 62 6" xfId="11236"/>
    <cellStyle name="Euro 3 62 7" xfId="11237"/>
    <cellStyle name="Euro 3 62 8" xfId="11238"/>
    <cellStyle name="Euro 3 62 9" xfId="11239"/>
    <cellStyle name="Euro 3 63" xfId="11240"/>
    <cellStyle name="Euro 3 63 10" xfId="11241"/>
    <cellStyle name="Euro 3 63 11" xfId="11242"/>
    <cellStyle name="Euro 3 63 12" xfId="11243"/>
    <cellStyle name="Euro 3 63 13" xfId="11244"/>
    <cellStyle name="Euro 3 63 14" xfId="11245"/>
    <cellStyle name="Euro 3 63 15" xfId="11246"/>
    <cellStyle name="Euro 3 63 2" xfId="11247"/>
    <cellStyle name="Euro 3 63 3" xfId="11248"/>
    <cellStyle name="Euro 3 63 4" xfId="11249"/>
    <cellStyle name="Euro 3 63 5" xfId="11250"/>
    <cellStyle name="Euro 3 63 6" xfId="11251"/>
    <cellStyle name="Euro 3 63 7" xfId="11252"/>
    <cellStyle name="Euro 3 63 8" xfId="11253"/>
    <cellStyle name="Euro 3 63 9" xfId="11254"/>
    <cellStyle name="Euro 3 64" xfId="11255"/>
    <cellStyle name="Euro 3 64 10" xfId="11256"/>
    <cellStyle name="Euro 3 64 11" xfId="11257"/>
    <cellStyle name="Euro 3 64 12" xfId="11258"/>
    <cellStyle name="Euro 3 64 13" xfId="11259"/>
    <cellStyle name="Euro 3 64 14" xfId="11260"/>
    <cellStyle name="Euro 3 64 15" xfId="11261"/>
    <cellStyle name="Euro 3 64 2" xfId="11262"/>
    <cellStyle name="Euro 3 64 3" xfId="11263"/>
    <cellStyle name="Euro 3 64 4" xfId="11264"/>
    <cellStyle name="Euro 3 64 5" xfId="11265"/>
    <cellStyle name="Euro 3 64 6" xfId="11266"/>
    <cellStyle name="Euro 3 64 7" xfId="11267"/>
    <cellStyle name="Euro 3 64 8" xfId="11268"/>
    <cellStyle name="Euro 3 64 9" xfId="11269"/>
    <cellStyle name="Euro 3 65" xfId="11270"/>
    <cellStyle name="Euro 3 65 10" xfId="11271"/>
    <cellStyle name="Euro 3 65 11" xfId="11272"/>
    <cellStyle name="Euro 3 65 12" xfId="11273"/>
    <cellStyle name="Euro 3 65 13" xfId="11274"/>
    <cellStyle name="Euro 3 65 14" xfId="11275"/>
    <cellStyle name="Euro 3 65 15" xfId="11276"/>
    <cellStyle name="Euro 3 65 2" xfId="11277"/>
    <cellStyle name="Euro 3 65 3" xfId="11278"/>
    <cellStyle name="Euro 3 65 4" xfId="11279"/>
    <cellStyle name="Euro 3 65 5" xfId="11280"/>
    <cellStyle name="Euro 3 65 6" xfId="11281"/>
    <cellStyle name="Euro 3 65 7" xfId="11282"/>
    <cellStyle name="Euro 3 65 8" xfId="11283"/>
    <cellStyle name="Euro 3 65 9" xfId="11284"/>
    <cellStyle name="Euro 3 66" xfId="11285"/>
    <cellStyle name="Euro 3 66 10" xfId="11286"/>
    <cellStyle name="Euro 3 66 11" xfId="11287"/>
    <cellStyle name="Euro 3 66 12" xfId="11288"/>
    <cellStyle name="Euro 3 66 13" xfId="11289"/>
    <cellStyle name="Euro 3 66 14" xfId="11290"/>
    <cellStyle name="Euro 3 66 15" xfId="11291"/>
    <cellStyle name="Euro 3 66 2" xfId="11292"/>
    <cellStyle name="Euro 3 66 3" xfId="11293"/>
    <cellStyle name="Euro 3 66 4" xfId="11294"/>
    <cellStyle name="Euro 3 66 5" xfId="11295"/>
    <cellStyle name="Euro 3 66 6" xfId="11296"/>
    <cellStyle name="Euro 3 66 7" xfId="11297"/>
    <cellStyle name="Euro 3 66 8" xfId="11298"/>
    <cellStyle name="Euro 3 66 9" xfId="11299"/>
    <cellStyle name="Euro 3 67" xfId="11300"/>
    <cellStyle name="Euro 3 67 10" xfId="11301"/>
    <cellStyle name="Euro 3 67 11" xfId="11302"/>
    <cellStyle name="Euro 3 67 12" xfId="11303"/>
    <cellStyle name="Euro 3 67 13" xfId="11304"/>
    <cellStyle name="Euro 3 67 14" xfId="11305"/>
    <cellStyle name="Euro 3 67 15" xfId="11306"/>
    <cellStyle name="Euro 3 67 2" xfId="11307"/>
    <cellStyle name="Euro 3 67 3" xfId="11308"/>
    <cellStyle name="Euro 3 67 4" xfId="11309"/>
    <cellStyle name="Euro 3 67 5" xfId="11310"/>
    <cellStyle name="Euro 3 67 6" xfId="11311"/>
    <cellStyle name="Euro 3 67 7" xfId="11312"/>
    <cellStyle name="Euro 3 67 8" xfId="11313"/>
    <cellStyle name="Euro 3 67 9" xfId="11314"/>
    <cellStyle name="Euro 3 68" xfId="11315"/>
    <cellStyle name="Euro 3 68 10" xfId="11316"/>
    <cellStyle name="Euro 3 68 11" xfId="11317"/>
    <cellStyle name="Euro 3 68 12" xfId="11318"/>
    <cellStyle name="Euro 3 68 13" xfId="11319"/>
    <cellStyle name="Euro 3 68 14" xfId="11320"/>
    <cellStyle name="Euro 3 68 15" xfId="11321"/>
    <cellStyle name="Euro 3 68 2" xfId="11322"/>
    <cellStyle name="Euro 3 68 3" xfId="11323"/>
    <cellStyle name="Euro 3 68 4" xfId="11324"/>
    <cellStyle name="Euro 3 68 5" xfId="11325"/>
    <cellStyle name="Euro 3 68 6" xfId="11326"/>
    <cellStyle name="Euro 3 68 7" xfId="11327"/>
    <cellStyle name="Euro 3 68 8" xfId="11328"/>
    <cellStyle name="Euro 3 68 9" xfId="11329"/>
    <cellStyle name="Euro 3 69" xfId="11330"/>
    <cellStyle name="Euro 3 69 10" xfId="11331"/>
    <cellStyle name="Euro 3 69 11" xfId="11332"/>
    <cellStyle name="Euro 3 69 12" xfId="11333"/>
    <cellStyle name="Euro 3 69 13" xfId="11334"/>
    <cellStyle name="Euro 3 69 14" xfId="11335"/>
    <cellStyle name="Euro 3 69 15" xfId="11336"/>
    <cellStyle name="Euro 3 69 2" xfId="11337"/>
    <cellStyle name="Euro 3 69 3" xfId="11338"/>
    <cellStyle name="Euro 3 69 4" xfId="11339"/>
    <cellStyle name="Euro 3 69 5" xfId="11340"/>
    <cellStyle name="Euro 3 69 6" xfId="11341"/>
    <cellStyle name="Euro 3 69 7" xfId="11342"/>
    <cellStyle name="Euro 3 69 8" xfId="11343"/>
    <cellStyle name="Euro 3 69 9" xfId="11344"/>
    <cellStyle name="Euro 3 7" xfId="11345"/>
    <cellStyle name="Euro 3 7 10" xfId="11346"/>
    <cellStyle name="Euro 3 7 11" xfId="11347"/>
    <cellStyle name="Euro 3 7 12" xfId="11348"/>
    <cellStyle name="Euro 3 7 13" xfId="11349"/>
    <cellStyle name="Euro 3 7 14" xfId="11350"/>
    <cellStyle name="Euro 3 7 15" xfId="11351"/>
    <cellStyle name="Euro 3 7 2" xfId="11352"/>
    <cellStyle name="Euro 3 7 3" xfId="11353"/>
    <cellStyle name="Euro 3 7 4" xfId="11354"/>
    <cellStyle name="Euro 3 7 5" xfId="11355"/>
    <cellStyle name="Euro 3 7 6" xfId="11356"/>
    <cellStyle name="Euro 3 7 7" xfId="11357"/>
    <cellStyle name="Euro 3 7 8" xfId="11358"/>
    <cellStyle name="Euro 3 7 9" xfId="11359"/>
    <cellStyle name="Euro 3 70" xfId="11360"/>
    <cellStyle name="Euro 3 70 10" xfId="11361"/>
    <cellStyle name="Euro 3 70 11" xfId="11362"/>
    <cellStyle name="Euro 3 70 12" xfId="11363"/>
    <cellStyle name="Euro 3 70 13" xfId="11364"/>
    <cellStyle name="Euro 3 70 14" xfId="11365"/>
    <cellStyle name="Euro 3 70 15" xfId="11366"/>
    <cellStyle name="Euro 3 70 2" xfId="11367"/>
    <cellStyle name="Euro 3 70 3" xfId="11368"/>
    <cellStyle name="Euro 3 70 4" xfId="11369"/>
    <cellStyle name="Euro 3 70 5" xfId="11370"/>
    <cellStyle name="Euro 3 70 6" xfId="11371"/>
    <cellStyle name="Euro 3 70 7" xfId="11372"/>
    <cellStyle name="Euro 3 70 8" xfId="11373"/>
    <cellStyle name="Euro 3 70 9" xfId="11374"/>
    <cellStyle name="Euro 3 71" xfId="11375"/>
    <cellStyle name="Euro 3 72" xfId="11376"/>
    <cellStyle name="Euro 3 73" xfId="11377"/>
    <cellStyle name="Euro 3 74" xfId="11378"/>
    <cellStyle name="Euro 3 75" xfId="11379"/>
    <cellStyle name="Euro 3 76" xfId="11380"/>
    <cellStyle name="Euro 3 77" xfId="11381"/>
    <cellStyle name="Euro 3 78" xfId="11382"/>
    <cellStyle name="Euro 3 79" xfId="11383"/>
    <cellStyle name="Euro 3 8" xfId="11384"/>
    <cellStyle name="Euro 3 8 10" xfId="11385"/>
    <cellStyle name="Euro 3 8 11" xfId="11386"/>
    <cellStyle name="Euro 3 8 12" xfId="11387"/>
    <cellStyle name="Euro 3 8 13" xfId="11388"/>
    <cellStyle name="Euro 3 8 14" xfId="11389"/>
    <cellStyle name="Euro 3 8 15" xfId="11390"/>
    <cellStyle name="Euro 3 8 2" xfId="11391"/>
    <cellStyle name="Euro 3 8 3" xfId="11392"/>
    <cellStyle name="Euro 3 8 4" xfId="11393"/>
    <cellStyle name="Euro 3 8 5" xfId="11394"/>
    <cellStyle name="Euro 3 8 6" xfId="11395"/>
    <cellStyle name="Euro 3 8 7" xfId="11396"/>
    <cellStyle name="Euro 3 8 8" xfId="11397"/>
    <cellStyle name="Euro 3 8 9" xfId="11398"/>
    <cellStyle name="Euro 3 80" xfId="11399"/>
    <cellStyle name="Euro 3 81" xfId="11400"/>
    <cellStyle name="Euro 3 82" xfId="11401"/>
    <cellStyle name="Euro 3 83" xfId="11402"/>
    <cellStyle name="Euro 3 84" xfId="11403"/>
    <cellStyle name="Euro 3 85" xfId="11404"/>
    <cellStyle name="Euro 3 86" xfId="11405"/>
    <cellStyle name="Euro 3 87" xfId="11406"/>
    <cellStyle name="Euro 3 88" xfId="11407"/>
    <cellStyle name="Euro 3 89" xfId="11408"/>
    <cellStyle name="Euro 3 9" xfId="11409"/>
    <cellStyle name="Euro 3 9 10" xfId="11410"/>
    <cellStyle name="Euro 3 9 11" xfId="11411"/>
    <cellStyle name="Euro 3 9 12" xfId="11412"/>
    <cellStyle name="Euro 3 9 13" xfId="11413"/>
    <cellStyle name="Euro 3 9 14" xfId="11414"/>
    <cellStyle name="Euro 3 9 15" xfId="11415"/>
    <cellStyle name="Euro 3 9 2" xfId="11416"/>
    <cellStyle name="Euro 3 9 3" xfId="11417"/>
    <cellStyle name="Euro 3 9 4" xfId="11418"/>
    <cellStyle name="Euro 3 9 5" xfId="11419"/>
    <cellStyle name="Euro 3 9 6" xfId="11420"/>
    <cellStyle name="Euro 3 9 7" xfId="11421"/>
    <cellStyle name="Euro 3 9 8" xfId="11422"/>
    <cellStyle name="Euro 3 9 9" xfId="11423"/>
    <cellStyle name="Euro 3 90" xfId="11424"/>
    <cellStyle name="Euro 3 91" xfId="11425"/>
    <cellStyle name="Euro 3 92" xfId="11426"/>
    <cellStyle name="Euro 3 93" xfId="11427"/>
    <cellStyle name="Euro 3 94" xfId="11428"/>
    <cellStyle name="Euro 3 95" xfId="11429"/>
    <cellStyle name="Euro 3 96" xfId="11430"/>
    <cellStyle name="Euro 30" xfId="11431"/>
    <cellStyle name="Euro 30 10" xfId="11432"/>
    <cellStyle name="Euro 30 11" xfId="11433"/>
    <cellStyle name="Euro 30 12" xfId="11434"/>
    <cellStyle name="Euro 30 13" xfId="11435"/>
    <cellStyle name="Euro 30 14" xfId="11436"/>
    <cellStyle name="Euro 30 15" xfId="11437"/>
    <cellStyle name="Euro 30 16" xfId="11438"/>
    <cellStyle name="Euro 30 17" xfId="11439"/>
    <cellStyle name="Euro 30 18" xfId="11440"/>
    <cellStyle name="Euro 30 19" xfId="11441"/>
    <cellStyle name="Euro 30 2" xfId="11442"/>
    <cellStyle name="Euro 30 20" xfId="11443"/>
    <cellStyle name="Euro 30 21" xfId="11444"/>
    <cellStyle name="Euro 30 22" xfId="11445"/>
    <cellStyle name="Euro 30 23" xfId="11446"/>
    <cellStyle name="Euro 30 24" xfId="11447"/>
    <cellStyle name="Euro 30 25" xfId="11448"/>
    <cellStyle name="Euro 30 26" xfId="11449"/>
    <cellStyle name="Euro 30 27" xfId="11450"/>
    <cellStyle name="Euro 30 28" xfId="11451"/>
    <cellStyle name="Euro 30 29" xfId="11452"/>
    <cellStyle name="Euro 30 3" xfId="11453"/>
    <cellStyle name="Euro 30 30" xfId="11454"/>
    <cellStyle name="Euro 30 31" xfId="11455"/>
    <cellStyle name="Euro 30 32" xfId="11456"/>
    <cellStyle name="Euro 30 33" xfId="11457"/>
    <cellStyle name="Euro 30 34" xfId="11458"/>
    <cellStyle name="Euro 30 35" xfId="11459"/>
    <cellStyle name="Euro 30 36" xfId="11460"/>
    <cellStyle name="Euro 30 37" xfId="11461"/>
    <cellStyle name="Euro 30 38" xfId="11462"/>
    <cellStyle name="Euro 30 4" xfId="11463"/>
    <cellStyle name="Euro 30 5" xfId="11464"/>
    <cellStyle name="Euro 30 6" xfId="11465"/>
    <cellStyle name="Euro 30 7" xfId="11466"/>
    <cellStyle name="Euro 30 8" xfId="11467"/>
    <cellStyle name="Euro 30 9" xfId="11468"/>
    <cellStyle name="Euro 31" xfId="11469"/>
    <cellStyle name="Euro 31 10" xfId="11470"/>
    <cellStyle name="Euro 31 11" xfId="11471"/>
    <cellStyle name="Euro 31 12" xfId="11472"/>
    <cellStyle name="Euro 31 13" xfId="11473"/>
    <cellStyle name="Euro 31 14" xfId="11474"/>
    <cellStyle name="Euro 31 15" xfId="11475"/>
    <cellStyle name="Euro 31 16" xfId="11476"/>
    <cellStyle name="Euro 31 17" xfId="11477"/>
    <cellStyle name="Euro 31 18" xfId="11478"/>
    <cellStyle name="Euro 31 19" xfId="11479"/>
    <cellStyle name="Euro 31 2" xfId="11480"/>
    <cellStyle name="Euro 31 20" xfId="11481"/>
    <cellStyle name="Euro 31 21" xfId="11482"/>
    <cellStyle name="Euro 31 22" xfId="11483"/>
    <cellStyle name="Euro 31 23" xfId="11484"/>
    <cellStyle name="Euro 31 24" xfId="11485"/>
    <cellStyle name="Euro 31 25" xfId="11486"/>
    <cellStyle name="Euro 31 26" xfId="11487"/>
    <cellStyle name="Euro 31 27" xfId="11488"/>
    <cellStyle name="Euro 31 28" xfId="11489"/>
    <cellStyle name="Euro 31 29" xfId="11490"/>
    <cellStyle name="Euro 31 3" xfId="11491"/>
    <cellStyle name="Euro 31 30" xfId="11492"/>
    <cellStyle name="Euro 31 31" xfId="11493"/>
    <cellStyle name="Euro 31 32" xfId="11494"/>
    <cellStyle name="Euro 31 33" xfId="11495"/>
    <cellStyle name="Euro 31 34" xfId="11496"/>
    <cellStyle name="Euro 31 35" xfId="11497"/>
    <cellStyle name="Euro 31 36" xfId="11498"/>
    <cellStyle name="Euro 31 37" xfId="11499"/>
    <cellStyle name="Euro 31 38" xfId="11500"/>
    <cellStyle name="Euro 31 4" xfId="11501"/>
    <cellStyle name="Euro 31 5" xfId="11502"/>
    <cellStyle name="Euro 31 6" xfId="11503"/>
    <cellStyle name="Euro 31 7" xfId="11504"/>
    <cellStyle name="Euro 31 8" xfId="11505"/>
    <cellStyle name="Euro 31 9" xfId="11506"/>
    <cellStyle name="Euro 32" xfId="11507"/>
    <cellStyle name="Euro 32 10" xfId="11508"/>
    <cellStyle name="Euro 32 11" xfId="11509"/>
    <cellStyle name="Euro 32 12" xfId="11510"/>
    <cellStyle name="Euro 32 13" xfId="11511"/>
    <cellStyle name="Euro 32 14" xfId="11512"/>
    <cellStyle name="Euro 32 15" xfId="11513"/>
    <cellStyle name="Euro 32 16" xfId="11514"/>
    <cellStyle name="Euro 32 17" xfId="11515"/>
    <cellStyle name="Euro 32 18" xfId="11516"/>
    <cellStyle name="Euro 32 19" xfId="11517"/>
    <cellStyle name="Euro 32 2" xfId="11518"/>
    <cellStyle name="Euro 32 20" xfId="11519"/>
    <cellStyle name="Euro 32 21" xfId="11520"/>
    <cellStyle name="Euro 32 22" xfId="11521"/>
    <cellStyle name="Euro 32 23" xfId="11522"/>
    <cellStyle name="Euro 32 24" xfId="11523"/>
    <cellStyle name="Euro 32 25" xfId="11524"/>
    <cellStyle name="Euro 32 26" xfId="11525"/>
    <cellStyle name="Euro 32 27" xfId="11526"/>
    <cellStyle name="Euro 32 28" xfId="11527"/>
    <cellStyle name="Euro 32 29" xfId="11528"/>
    <cellStyle name="Euro 32 3" xfId="11529"/>
    <cellStyle name="Euro 32 30" xfId="11530"/>
    <cellStyle name="Euro 32 31" xfId="11531"/>
    <cellStyle name="Euro 32 32" xfId="11532"/>
    <cellStyle name="Euro 32 33" xfId="11533"/>
    <cellStyle name="Euro 32 34" xfId="11534"/>
    <cellStyle name="Euro 32 35" xfId="11535"/>
    <cellStyle name="Euro 32 36" xfId="11536"/>
    <cellStyle name="Euro 32 37" xfId="11537"/>
    <cellStyle name="Euro 32 38" xfId="11538"/>
    <cellStyle name="Euro 32 4" xfId="11539"/>
    <cellStyle name="Euro 32 5" xfId="11540"/>
    <cellStyle name="Euro 32 6" xfId="11541"/>
    <cellStyle name="Euro 32 7" xfId="11542"/>
    <cellStyle name="Euro 32 8" xfId="11543"/>
    <cellStyle name="Euro 32 9" xfId="11544"/>
    <cellStyle name="Euro 33" xfId="11545"/>
    <cellStyle name="Euro 33 10" xfId="11546"/>
    <cellStyle name="Euro 33 11" xfId="11547"/>
    <cellStyle name="Euro 33 12" xfId="11548"/>
    <cellStyle name="Euro 33 13" xfId="11549"/>
    <cellStyle name="Euro 33 14" xfId="11550"/>
    <cellStyle name="Euro 33 15" xfId="11551"/>
    <cellStyle name="Euro 33 16" xfId="11552"/>
    <cellStyle name="Euro 33 17" xfId="11553"/>
    <cellStyle name="Euro 33 18" xfId="11554"/>
    <cellStyle name="Euro 33 19" xfId="11555"/>
    <cellStyle name="Euro 33 2" xfId="11556"/>
    <cellStyle name="Euro 33 20" xfId="11557"/>
    <cellStyle name="Euro 33 21" xfId="11558"/>
    <cellStyle name="Euro 33 22" xfId="11559"/>
    <cellStyle name="Euro 33 23" xfId="11560"/>
    <cellStyle name="Euro 33 24" xfId="11561"/>
    <cellStyle name="Euro 33 25" xfId="11562"/>
    <cellStyle name="Euro 33 26" xfId="11563"/>
    <cellStyle name="Euro 33 27" xfId="11564"/>
    <cellStyle name="Euro 33 28" xfId="11565"/>
    <cellStyle name="Euro 33 29" xfId="11566"/>
    <cellStyle name="Euro 33 3" xfId="11567"/>
    <cellStyle name="Euro 33 30" xfId="11568"/>
    <cellStyle name="Euro 33 31" xfId="11569"/>
    <cellStyle name="Euro 33 32" xfId="11570"/>
    <cellStyle name="Euro 33 33" xfId="11571"/>
    <cellStyle name="Euro 33 34" xfId="11572"/>
    <cellStyle name="Euro 33 35" xfId="11573"/>
    <cellStyle name="Euro 33 36" xfId="11574"/>
    <cellStyle name="Euro 33 37" xfId="11575"/>
    <cellStyle name="Euro 33 38" xfId="11576"/>
    <cellStyle name="Euro 33 4" xfId="11577"/>
    <cellStyle name="Euro 33 5" xfId="11578"/>
    <cellStyle name="Euro 33 6" xfId="11579"/>
    <cellStyle name="Euro 33 7" xfId="11580"/>
    <cellStyle name="Euro 33 8" xfId="11581"/>
    <cellStyle name="Euro 33 9" xfId="11582"/>
    <cellStyle name="Euro 34" xfId="11583"/>
    <cellStyle name="Euro 34 10" xfId="11584"/>
    <cellStyle name="Euro 34 11" xfId="11585"/>
    <cellStyle name="Euro 34 12" xfId="11586"/>
    <cellStyle name="Euro 34 13" xfId="11587"/>
    <cellStyle name="Euro 34 14" xfId="11588"/>
    <cellStyle name="Euro 34 15" xfId="11589"/>
    <cellStyle name="Euro 34 16" xfId="11590"/>
    <cellStyle name="Euro 34 17" xfId="11591"/>
    <cellStyle name="Euro 34 18" xfId="11592"/>
    <cellStyle name="Euro 34 19" xfId="11593"/>
    <cellStyle name="Euro 34 2" xfId="11594"/>
    <cellStyle name="Euro 34 20" xfId="11595"/>
    <cellStyle name="Euro 34 21" xfId="11596"/>
    <cellStyle name="Euro 34 22" xfId="11597"/>
    <cellStyle name="Euro 34 23" xfId="11598"/>
    <cellStyle name="Euro 34 24" xfId="11599"/>
    <cellStyle name="Euro 34 25" xfId="11600"/>
    <cellStyle name="Euro 34 26" xfId="11601"/>
    <cellStyle name="Euro 34 27" xfId="11602"/>
    <cellStyle name="Euro 34 28" xfId="11603"/>
    <cellStyle name="Euro 34 29" xfId="11604"/>
    <cellStyle name="Euro 34 3" xfId="11605"/>
    <cellStyle name="Euro 34 30" xfId="11606"/>
    <cellStyle name="Euro 34 31" xfId="11607"/>
    <cellStyle name="Euro 34 32" xfId="11608"/>
    <cellStyle name="Euro 34 33" xfId="11609"/>
    <cellStyle name="Euro 34 34" xfId="11610"/>
    <cellStyle name="Euro 34 35" xfId="11611"/>
    <cellStyle name="Euro 34 36" xfId="11612"/>
    <cellStyle name="Euro 34 37" xfId="11613"/>
    <cellStyle name="Euro 34 38" xfId="11614"/>
    <cellStyle name="Euro 34 4" xfId="11615"/>
    <cellStyle name="Euro 34 5" xfId="11616"/>
    <cellStyle name="Euro 34 6" xfId="11617"/>
    <cellStyle name="Euro 34 7" xfId="11618"/>
    <cellStyle name="Euro 34 8" xfId="11619"/>
    <cellStyle name="Euro 34 9" xfId="11620"/>
    <cellStyle name="Euro 35" xfId="11621"/>
    <cellStyle name="Euro 35 10" xfId="11622"/>
    <cellStyle name="Euro 35 11" xfId="11623"/>
    <cellStyle name="Euro 35 12" xfId="11624"/>
    <cellStyle name="Euro 35 13" xfId="11625"/>
    <cellStyle name="Euro 35 14" xfId="11626"/>
    <cellStyle name="Euro 35 15" xfId="11627"/>
    <cellStyle name="Euro 35 16" xfId="11628"/>
    <cellStyle name="Euro 35 17" xfId="11629"/>
    <cellStyle name="Euro 35 18" xfId="11630"/>
    <cellStyle name="Euro 35 19" xfId="11631"/>
    <cellStyle name="Euro 35 2" xfId="11632"/>
    <cellStyle name="Euro 35 20" xfId="11633"/>
    <cellStyle name="Euro 35 21" xfId="11634"/>
    <cellStyle name="Euro 35 22" xfId="11635"/>
    <cellStyle name="Euro 35 23" xfId="11636"/>
    <cellStyle name="Euro 35 24" xfId="11637"/>
    <cellStyle name="Euro 35 25" xfId="11638"/>
    <cellStyle name="Euro 35 26" xfId="11639"/>
    <cellStyle name="Euro 35 27" xfId="11640"/>
    <cellStyle name="Euro 35 28" xfId="11641"/>
    <cellStyle name="Euro 35 29" xfId="11642"/>
    <cellStyle name="Euro 35 3" xfId="11643"/>
    <cellStyle name="Euro 35 30" xfId="11644"/>
    <cellStyle name="Euro 35 31" xfId="11645"/>
    <cellStyle name="Euro 35 32" xfId="11646"/>
    <cellStyle name="Euro 35 33" xfId="11647"/>
    <cellStyle name="Euro 35 34" xfId="11648"/>
    <cellStyle name="Euro 35 35" xfId="11649"/>
    <cellStyle name="Euro 35 36" xfId="11650"/>
    <cellStyle name="Euro 35 37" xfId="11651"/>
    <cellStyle name="Euro 35 38" xfId="11652"/>
    <cellStyle name="Euro 35 4" xfId="11653"/>
    <cellStyle name="Euro 35 5" xfId="11654"/>
    <cellStyle name="Euro 35 6" xfId="11655"/>
    <cellStyle name="Euro 35 7" xfId="11656"/>
    <cellStyle name="Euro 35 8" xfId="11657"/>
    <cellStyle name="Euro 35 9" xfId="11658"/>
    <cellStyle name="Euro 36" xfId="11659"/>
    <cellStyle name="Euro 36 10" xfId="11660"/>
    <cellStyle name="Euro 36 11" xfId="11661"/>
    <cellStyle name="Euro 36 12" xfId="11662"/>
    <cellStyle name="Euro 36 13" xfId="11663"/>
    <cellStyle name="Euro 36 14" xfId="11664"/>
    <cellStyle name="Euro 36 15" xfId="11665"/>
    <cellStyle name="Euro 36 16" xfId="11666"/>
    <cellStyle name="Euro 36 17" xfId="11667"/>
    <cellStyle name="Euro 36 18" xfId="11668"/>
    <cellStyle name="Euro 36 19" xfId="11669"/>
    <cellStyle name="Euro 36 2" xfId="11670"/>
    <cellStyle name="Euro 36 20" xfId="11671"/>
    <cellStyle name="Euro 36 21" xfId="11672"/>
    <cellStyle name="Euro 36 22" xfId="11673"/>
    <cellStyle name="Euro 36 23" xfId="11674"/>
    <cellStyle name="Euro 36 24" xfId="11675"/>
    <cellStyle name="Euro 36 25" xfId="11676"/>
    <cellStyle name="Euro 36 26" xfId="11677"/>
    <cellStyle name="Euro 36 27" xfId="11678"/>
    <cellStyle name="Euro 36 28" xfId="11679"/>
    <cellStyle name="Euro 36 29" xfId="11680"/>
    <cellStyle name="Euro 36 3" xfId="11681"/>
    <cellStyle name="Euro 36 30" xfId="11682"/>
    <cellStyle name="Euro 36 31" xfId="11683"/>
    <cellStyle name="Euro 36 32" xfId="11684"/>
    <cellStyle name="Euro 36 33" xfId="11685"/>
    <cellStyle name="Euro 36 34" xfId="11686"/>
    <cellStyle name="Euro 36 35" xfId="11687"/>
    <cellStyle name="Euro 36 36" xfId="11688"/>
    <cellStyle name="Euro 36 37" xfId="11689"/>
    <cellStyle name="Euro 36 38" xfId="11690"/>
    <cellStyle name="Euro 36 4" xfId="11691"/>
    <cellStyle name="Euro 36 5" xfId="11692"/>
    <cellStyle name="Euro 36 6" xfId="11693"/>
    <cellStyle name="Euro 36 7" xfId="11694"/>
    <cellStyle name="Euro 36 8" xfId="11695"/>
    <cellStyle name="Euro 36 9" xfId="11696"/>
    <cellStyle name="Euro 37" xfId="11697"/>
    <cellStyle name="Euro 37 10" xfId="11698"/>
    <cellStyle name="Euro 37 11" xfId="11699"/>
    <cellStyle name="Euro 37 12" xfId="11700"/>
    <cellStyle name="Euro 37 13" xfId="11701"/>
    <cellStyle name="Euro 37 14" xfId="11702"/>
    <cellStyle name="Euro 37 15" xfId="11703"/>
    <cellStyle name="Euro 37 16" xfId="11704"/>
    <cellStyle name="Euro 37 17" xfId="11705"/>
    <cellStyle name="Euro 37 18" xfId="11706"/>
    <cellStyle name="Euro 37 19" xfId="11707"/>
    <cellStyle name="Euro 37 2" xfId="11708"/>
    <cellStyle name="Euro 37 20" xfId="11709"/>
    <cellStyle name="Euro 37 21" xfId="11710"/>
    <cellStyle name="Euro 37 22" xfId="11711"/>
    <cellStyle name="Euro 37 23" xfId="11712"/>
    <cellStyle name="Euro 37 24" xfId="11713"/>
    <cellStyle name="Euro 37 25" xfId="11714"/>
    <cellStyle name="Euro 37 26" xfId="11715"/>
    <cellStyle name="Euro 37 27" xfId="11716"/>
    <cellStyle name="Euro 37 28" xfId="11717"/>
    <cellStyle name="Euro 37 29" xfId="11718"/>
    <cellStyle name="Euro 37 3" xfId="11719"/>
    <cellStyle name="Euro 37 30" xfId="11720"/>
    <cellStyle name="Euro 37 31" xfId="11721"/>
    <cellStyle name="Euro 37 32" xfId="11722"/>
    <cellStyle name="Euro 37 33" xfId="11723"/>
    <cellStyle name="Euro 37 34" xfId="11724"/>
    <cellStyle name="Euro 37 35" xfId="11725"/>
    <cellStyle name="Euro 37 36" xfId="11726"/>
    <cellStyle name="Euro 37 37" xfId="11727"/>
    <cellStyle name="Euro 37 38" xfId="11728"/>
    <cellStyle name="Euro 37 4" xfId="11729"/>
    <cellStyle name="Euro 37 5" xfId="11730"/>
    <cellStyle name="Euro 37 6" xfId="11731"/>
    <cellStyle name="Euro 37 7" xfId="11732"/>
    <cellStyle name="Euro 37 8" xfId="11733"/>
    <cellStyle name="Euro 37 9" xfId="11734"/>
    <cellStyle name="Euro 38" xfId="11735"/>
    <cellStyle name="Euro 38 10" xfId="11736"/>
    <cellStyle name="Euro 38 11" xfId="11737"/>
    <cellStyle name="Euro 38 12" xfId="11738"/>
    <cellStyle name="Euro 38 13" xfId="11739"/>
    <cellStyle name="Euro 38 14" xfId="11740"/>
    <cellStyle name="Euro 38 15" xfId="11741"/>
    <cellStyle name="Euro 38 16" xfId="11742"/>
    <cellStyle name="Euro 38 17" xfId="11743"/>
    <cellStyle name="Euro 38 18" xfId="11744"/>
    <cellStyle name="Euro 38 19" xfId="11745"/>
    <cellStyle name="Euro 38 2" xfId="11746"/>
    <cellStyle name="Euro 38 3" xfId="11747"/>
    <cellStyle name="Euro 38 4" xfId="11748"/>
    <cellStyle name="Euro 38 5" xfId="11749"/>
    <cellStyle name="Euro 38 6" xfId="11750"/>
    <cellStyle name="Euro 38 7" xfId="11751"/>
    <cellStyle name="Euro 38 8" xfId="11752"/>
    <cellStyle name="Euro 38 9" xfId="11753"/>
    <cellStyle name="Euro 39" xfId="11754"/>
    <cellStyle name="Euro 39 10" xfId="11755"/>
    <cellStyle name="Euro 39 11" xfId="11756"/>
    <cellStyle name="Euro 39 12" xfId="11757"/>
    <cellStyle name="Euro 39 13" xfId="11758"/>
    <cellStyle name="Euro 39 14" xfId="11759"/>
    <cellStyle name="Euro 39 15" xfId="11760"/>
    <cellStyle name="Euro 39 16" xfId="11761"/>
    <cellStyle name="Euro 39 17" xfId="11762"/>
    <cellStyle name="Euro 39 18" xfId="11763"/>
    <cellStyle name="Euro 39 19" xfId="11764"/>
    <cellStyle name="Euro 39 2" xfId="11765"/>
    <cellStyle name="Euro 39 3" xfId="11766"/>
    <cellStyle name="Euro 39 4" xfId="11767"/>
    <cellStyle name="Euro 39 5" xfId="11768"/>
    <cellStyle name="Euro 39 6" xfId="11769"/>
    <cellStyle name="Euro 39 7" xfId="11770"/>
    <cellStyle name="Euro 39 8" xfId="11771"/>
    <cellStyle name="Euro 39 9" xfId="11772"/>
    <cellStyle name="Euro 4" xfId="11773"/>
    <cellStyle name="Euro 4 10" xfId="11774"/>
    <cellStyle name="Euro 4 10 10" xfId="11775"/>
    <cellStyle name="Euro 4 10 11" xfId="11776"/>
    <cellStyle name="Euro 4 10 12" xfId="11777"/>
    <cellStyle name="Euro 4 10 13" xfId="11778"/>
    <cellStyle name="Euro 4 10 14" xfId="11779"/>
    <cellStyle name="Euro 4 10 15" xfId="11780"/>
    <cellStyle name="Euro 4 10 2" xfId="11781"/>
    <cellStyle name="Euro 4 10 3" xfId="11782"/>
    <cellStyle name="Euro 4 10 4" xfId="11783"/>
    <cellStyle name="Euro 4 10 5" xfId="11784"/>
    <cellStyle name="Euro 4 10 6" xfId="11785"/>
    <cellStyle name="Euro 4 10 7" xfId="11786"/>
    <cellStyle name="Euro 4 10 8" xfId="11787"/>
    <cellStyle name="Euro 4 10 9" xfId="11788"/>
    <cellStyle name="Euro 4 11" xfId="11789"/>
    <cellStyle name="Euro 4 11 10" xfId="11790"/>
    <cellStyle name="Euro 4 11 11" xfId="11791"/>
    <cellStyle name="Euro 4 11 12" xfId="11792"/>
    <cellStyle name="Euro 4 11 13" xfId="11793"/>
    <cellStyle name="Euro 4 11 14" xfId="11794"/>
    <cellStyle name="Euro 4 11 15" xfId="11795"/>
    <cellStyle name="Euro 4 11 2" xfId="11796"/>
    <cellStyle name="Euro 4 11 3" xfId="11797"/>
    <cellStyle name="Euro 4 11 4" xfId="11798"/>
    <cellStyle name="Euro 4 11 5" xfId="11799"/>
    <cellStyle name="Euro 4 11 6" xfId="11800"/>
    <cellStyle name="Euro 4 11 7" xfId="11801"/>
    <cellStyle name="Euro 4 11 8" xfId="11802"/>
    <cellStyle name="Euro 4 11 9" xfId="11803"/>
    <cellStyle name="Euro 4 12" xfId="11804"/>
    <cellStyle name="Euro 4 12 10" xfId="11805"/>
    <cellStyle name="Euro 4 12 11" xfId="11806"/>
    <cellStyle name="Euro 4 12 12" xfId="11807"/>
    <cellStyle name="Euro 4 12 13" xfId="11808"/>
    <cellStyle name="Euro 4 12 14" xfId="11809"/>
    <cellStyle name="Euro 4 12 15" xfId="11810"/>
    <cellStyle name="Euro 4 12 2" xfId="11811"/>
    <cellStyle name="Euro 4 12 3" xfId="11812"/>
    <cellStyle name="Euro 4 12 4" xfId="11813"/>
    <cellStyle name="Euro 4 12 5" xfId="11814"/>
    <cellStyle name="Euro 4 12 6" xfId="11815"/>
    <cellStyle name="Euro 4 12 7" xfId="11816"/>
    <cellStyle name="Euro 4 12 8" xfId="11817"/>
    <cellStyle name="Euro 4 12 9" xfId="11818"/>
    <cellStyle name="Euro 4 13" xfId="11819"/>
    <cellStyle name="Euro 4 13 10" xfId="11820"/>
    <cellStyle name="Euro 4 13 11" xfId="11821"/>
    <cellStyle name="Euro 4 13 12" xfId="11822"/>
    <cellStyle name="Euro 4 13 13" xfId="11823"/>
    <cellStyle name="Euro 4 13 14" xfId="11824"/>
    <cellStyle name="Euro 4 13 15" xfId="11825"/>
    <cellStyle name="Euro 4 13 2" xfId="11826"/>
    <cellStyle name="Euro 4 13 3" xfId="11827"/>
    <cellStyle name="Euro 4 13 4" xfId="11828"/>
    <cellStyle name="Euro 4 13 5" xfId="11829"/>
    <cellStyle name="Euro 4 13 6" xfId="11830"/>
    <cellStyle name="Euro 4 13 7" xfId="11831"/>
    <cellStyle name="Euro 4 13 8" xfId="11832"/>
    <cellStyle name="Euro 4 13 9" xfId="11833"/>
    <cellStyle name="Euro 4 14" xfId="11834"/>
    <cellStyle name="Euro 4 14 10" xfId="11835"/>
    <cellStyle name="Euro 4 14 11" xfId="11836"/>
    <cellStyle name="Euro 4 14 12" xfId="11837"/>
    <cellStyle name="Euro 4 14 13" xfId="11838"/>
    <cellStyle name="Euro 4 14 14" xfId="11839"/>
    <cellStyle name="Euro 4 14 15" xfId="11840"/>
    <cellStyle name="Euro 4 14 2" xfId="11841"/>
    <cellStyle name="Euro 4 14 3" xfId="11842"/>
    <cellStyle name="Euro 4 14 4" xfId="11843"/>
    <cellStyle name="Euro 4 14 5" xfId="11844"/>
    <cellStyle name="Euro 4 14 6" xfId="11845"/>
    <cellStyle name="Euro 4 14 7" xfId="11846"/>
    <cellStyle name="Euro 4 14 8" xfId="11847"/>
    <cellStyle name="Euro 4 14 9" xfId="11848"/>
    <cellStyle name="Euro 4 15" xfId="11849"/>
    <cellStyle name="Euro 4 15 10" xfId="11850"/>
    <cellStyle name="Euro 4 15 11" xfId="11851"/>
    <cellStyle name="Euro 4 15 12" xfId="11852"/>
    <cellStyle name="Euro 4 15 13" xfId="11853"/>
    <cellStyle name="Euro 4 15 14" xfId="11854"/>
    <cellStyle name="Euro 4 15 15" xfId="11855"/>
    <cellStyle name="Euro 4 15 2" xfId="11856"/>
    <cellStyle name="Euro 4 15 3" xfId="11857"/>
    <cellStyle name="Euro 4 15 4" xfId="11858"/>
    <cellStyle name="Euro 4 15 5" xfId="11859"/>
    <cellStyle name="Euro 4 15 6" xfId="11860"/>
    <cellStyle name="Euro 4 15 7" xfId="11861"/>
    <cellStyle name="Euro 4 15 8" xfId="11862"/>
    <cellStyle name="Euro 4 15 9" xfId="11863"/>
    <cellStyle name="Euro 4 16" xfId="11864"/>
    <cellStyle name="Euro 4 16 10" xfId="11865"/>
    <cellStyle name="Euro 4 16 11" xfId="11866"/>
    <cellStyle name="Euro 4 16 12" xfId="11867"/>
    <cellStyle name="Euro 4 16 13" xfId="11868"/>
    <cellStyle name="Euro 4 16 14" xfId="11869"/>
    <cellStyle name="Euro 4 16 15" xfId="11870"/>
    <cellStyle name="Euro 4 16 2" xfId="11871"/>
    <cellStyle name="Euro 4 16 3" xfId="11872"/>
    <cellStyle name="Euro 4 16 4" xfId="11873"/>
    <cellStyle name="Euro 4 16 5" xfId="11874"/>
    <cellStyle name="Euro 4 16 6" xfId="11875"/>
    <cellStyle name="Euro 4 16 7" xfId="11876"/>
    <cellStyle name="Euro 4 16 8" xfId="11877"/>
    <cellStyle name="Euro 4 16 9" xfId="11878"/>
    <cellStyle name="Euro 4 17" xfId="11879"/>
    <cellStyle name="Euro 4 17 10" xfId="11880"/>
    <cellStyle name="Euro 4 17 11" xfId="11881"/>
    <cellStyle name="Euro 4 17 12" xfId="11882"/>
    <cellStyle name="Euro 4 17 13" xfId="11883"/>
    <cellStyle name="Euro 4 17 14" xfId="11884"/>
    <cellStyle name="Euro 4 17 15" xfId="11885"/>
    <cellStyle name="Euro 4 17 2" xfId="11886"/>
    <cellStyle name="Euro 4 17 3" xfId="11887"/>
    <cellStyle name="Euro 4 17 4" xfId="11888"/>
    <cellStyle name="Euro 4 17 5" xfId="11889"/>
    <cellStyle name="Euro 4 17 6" xfId="11890"/>
    <cellStyle name="Euro 4 17 7" xfId="11891"/>
    <cellStyle name="Euro 4 17 8" xfId="11892"/>
    <cellStyle name="Euro 4 17 9" xfId="11893"/>
    <cellStyle name="Euro 4 18" xfId="11894"/>
    <cellStyle name="Euro 4 18 10" xfId="11895"/>
    <cellStyle name="Euro 4 18 11" xfId="11896"/>
    <cellStyle name="Euro 4 18 12" xfId="11897"/>
    <cellStyle name="Euro 4 18 13" xfId="11898"/>
    <cellStyle name="Euro 4 18 14" xfId="11899"/>
    <cellStyle name="Euro 4 18 15" xfId="11900"/>
    <cellStyle name="Euro 4 18 2" xfId="11901"/>
    <cellStyle name="Euro 4 18 3" xfId="11902"/>
    <cellStyle name="Euro 4 18 4" xfId="11903"/>
    <cellStyle name="Euro 4 18 5" xfId="11904"/>
    <cellStyle name="Euro 4 18 6" xfId="11905"/>
    <cellStyle name="Euro 4 18 7" xfId="11906"/>
    <cellStyle name="Euro 4 18 8" xfId="11907"/>
    <cellStyle name="Euro 4 18 9" xfId="11908"/>
    <cellStyle name="Euro 4 19" xfId="11909"/>
    <cellStyle name="Euro 4 19 10" xfId="11910"/>
    <cellStyle name="Euro 4 19 11" xfId="11911"/>
    <cellStyle name="Euro 4 19 12" xfId="11912"/>
    <cellStyle name="Euro 4 19 13" xfId="11913"/>
    <cellStyle name="Euro 4 19 14" xfId="11914"/>
    <cellStyle name="Euro 4 19 15" xfId="11915"/>
    <cellStyle name="Euro 4 19 2" xfId="11916"/>
    <cellStyle name="Euro 4 19 3" xfId="11917"/>
    <cellStyle name="Euro 4 19 4" xfId="11918"/>
    <cellStyle name="Euro 4 19 5" xfId="11919"/>
    <cellStyle name="Euro 4 19 6" xfId="11920"/>
    <cellStyle name="Euro 4 19 7" xfId="11921"/>
    <cellStyle name="Euro 4 19 8" xfId="11922"/>
    <cellStyle name="Euro 4 19 9" xfId="11923"/>
    <cellStyle name="Euro 4 2" xfId="11924"/>
    <cellStyle name="Euro 4 2 10" xfId="11925"/>
    <cellStyle name="Euro 4 2 11" xfId="11926"/>
    <cellStyle name="Euro 4 2 12" xfId="11927"/>
    <cellStyle name="Euro 4 2 13" xfId="11928"/>
    <cellStyle name="Euro 4 2 14" xfId="11929"/>
    <cellStyle name="Euro 4 2 15" xfId="11930"/>
    <cellStyle name="Euro 4 2 2" xfId="11931"/>
    <cellStyle name="Euro 4 2 3" xfId="11932"/>
    <cellStyle name="Euro 4 2 4" xfId="11933"/>
    <cellStyle name="Euro 4 2 5" xfId="11934"/>
    <cellStyle name="Euro 4 2 6" xfId="11935"/>
    <cellStyle name="Euro 4 2 7" xfId="11936"/>
    <cellStyle name="Euro 4 2 8" xfId="11937"/>
    <cellStyle name="Euro 4 2 9" xfId="11938"/>
    <cellStyle name="Euro 4 20" xfId="11939"/>
    <cellStyle name="Euro 4 20 10" xfId="11940"/>
    <cellStyle name="Euro 4 20 11" xfId="11941"/>
    <cellStyle name="Euro 4 20 12" xfId="11942"/>
    <cellStyle name="Euro 4 20 13" xfId="11943"/>
    <cellStyle name="Euro 4 20 14" xfId="11944"/>
    <cellStyle name="Euro 4 20 15" xfId="11945"/>
    <cellStyle name="Euro 4 20 2" xfId="11946"/>
    <cellStyle name="Euro 4 20 3" xfId="11947"/>
    <cellStyle name="Euro 4 20 4" xfId="11948"/>
    <cellStyle name="Euro 4 20 5" xfId="11949"/>
    <cellStyle name="Euro 4 20 6" xfId="11950"/>
    <cellStyle name="Euro 4 20 7" xfId="11951"/>
    <cellStyle name="Euro 4 20 8" xfId="11952"/>
    <cellStyle name="Euro 4 20 9" xfId="11953"/>
    <cellStyle name="Euro 4 21" xfId="11954"/>
    <cellStyle name="Euro 4 21 10" xfId="11955"/>
    <cellStyle name="Euro 4 21 11" xfId="11956"/>
    <cellStyle name="Euro 4 21 12" xfId="11957"/>
    <cellStyle name="Euro 4 21 13" xfId="11958"/>
    <cellStyle name="Euro 4 21 14" xfId="11959"/>
    <cellStyle name="Euro 4 21 15" xfId="11960"/>
    <cellStyle name="Euro 4 21 2" xfId="11961"/>
    <cellStyle name="Euro 4 21 3" xfId="11962"/>
    <cellStyle name="Euro 4 21 4" xfId="11963"/>
    <cellStyle name="Euro 4 21 5" xfId="11964"/>
    <cellStyle name="Euro 4 21 6" xfId="11965"/>
    <cellStyle name="Euro 4 21 7" xfId="11966"/>
    <cellStyle name="Euro 4 21 8" xfId="11967"/>
    <cellStyle name="Euro 4 21 9" xfId="11968"/>
    <cellStyle name="Euro 4 22" xfId="11969"/>
    <cellStyle name="Euro 4 22 10" xfId="11970"/>
    <cellStyle name="Euro 4 22 11" xfId="11971"/>
    <cellStyle name="Euro 4 22 12" xfId="11972"/>
    <cellStyle name="Euro 4 22 13" xfId="11973"/>
    <cellStyle name="Euro 4 22 14" xfId="11974"/>
    <cellStyle name="Euro 4 22 15" xfId="11975"/>
    <cellStyle name="Euro 4 22 2" xfId="11976"/>
    <cellStyle name="Euro 4 22 3" xfId="11977"/>
    <cellStyle name="Euro 4 22 4" xfId="11978"/>
    <cellStyle name="Euro 4 22 5" xfId="11979"/>
    <cellStyle name="Euro 4 22 6" xfId="11980"/>
    <cellStyle name="Euro 4 22 7" xfId="11981"/>
    <cellStyle name="Euro 4 22 8" xfId="11982"/>
    <cellStyle name="Euro 4 22 9" xfId="11983"/>
    <cellStyle name="Euro 4 23" xfId="11984"/>
    <cellStyle name="Euro 4 23 10" xfId="11985"/>
    <cellStyle name="Euro 4 23 11" xfId="11986"/>
    <cellStyle name="Euro 4 23 12" xfId="11987"/>
    <cellStyle name="Euro 4 23 13" xfId="11988"/>
    <cellStyle name="Euro 4 23 14" xfId="11989"/>
    <cellStyle name="Euro 4 23 15" xfId="11990"/>
    <cellStyle name="Euro 4 23 2" xfId="11991"/>
    <cellStyle name="Euro 4 23 3" xfId="11992"/>
    <cellStyle name="Euro 4 23 4" xfId="11993"/>
    <cellStyle name="Euro 4 23 5" xfId="11994"/>
    <cellStyle name="Euro 4 23 6" xfId="11995"/>
    <cellStyle name="Euro 4 23 7" xfId="11996"/>
    <cellStyle name="Euro 4 23 8" xfId="11997"/>
    <cellStyle name="Euro 4 23 9" xfId="11998"/>
    <cellStyle name="Euro 4 24" xfId="11999"/>
    <cellStyle name="Euro 4 24 10" xfId="12000"/>
    <cellStyle name="Euro 4 24 11" xfId="12001"/>
    <cellStyle name="Euro 4 24 12" xfId="12002"/>
    <cellStyle name="Euro 4 24 13" xfId="12003"/>
    <cellStyle name="Euro 4 24 14" xfId="12004"/>
    <cellStyle name="Euro 4 24 15" xfId="12005"/>
    <cellStyle name="Euro 4 24 2" xfId="12006"/>
    <cellStyle name="Euro 4 24 3" xfId="12007"/>
    <cellStyle name="Euro 4 24 4" xfId="12008"/>
    <cellStyle name="Euro 4 24 5" xfId="12009"/>
    <cellStyle name="Euro 4 24 6" xfId="12010"/>
    <cellStyle name="Euro 4 24 7" xfId="12011"/>
    <cellStyle name="Euro 4 24 8" xfId="12012"/>
    <cellStyle name="Euro 4 24 9" xfId="12013"/>
    <cellStyle name="Euro 4 25" xfId="12014"/>
    <cellStyle name="Euro 4 25 10" xfId="12015"/>
    <cellStyle name="Euro 4 25 11" xfId="12016"/>
    <cellStyle name="Euro 4 25 12" xfId="12017"/>
    <cellStyle name="Euro 4 25 13" xfId="12018"/>
    <cellStyle name="Euro 4 25 14" xfId="12019"/>
    <cellStyle name="Euro 4 25 15" xfId="12020"/>
    <cellStyle name="Euro 4 25 2" xfId="12021"/>
    <cellStyle name="Euro 4 25 3" xfId="12022"/>
    <cellStyle name="Euro 4 25 4" xfId="12023"/>
    <cellStyle name="Euro 4 25 5" xfId="12024"/>
    <cellStyle name="Euro 4 25 6" xfId="12025"/>
    <cellStyle name="Euro 4 25 7" xfId="12026"/>
    <cellStyle name="Euro 4 25 8" xfId="12027"/>
    <cellStyle name="Euro 4 25 9" xfId="12028"/>
    <cellStyle name="Euro 4 26" xfId="12029"/>
    <cellStyle name="Euro 4 26 10" xfId="12030"/>
    <cellStyle name="Euro 4 26 11" xfId="12031"/>
    <cellStyle name="Euro 4 26 12" xfId="12032"/>
    <cellStyle name="Euro 4 26 13" xfId="12033"/>
    <cellStyle name="Euro 4 26 14" xfId="12034"/>
    <cellStyle name="Euro 4 26 15" xfId="12035"/>
    <cellStyle name="Euro 4 26 2" xfId="12036"/>
    <cellStyle name="Euro 4 26 3" xfId="12037"/>
    <cellStyle name="Euro 4 26 4" xfId="12038"/>
    <cellStyle name="Euro 4 26 5" xfId="12039"/>
    <cellStyle name="Euro 4 26 6" xfId="12040"/>
    <cellStyle name="Euro 4 26 7" xfId="12041"/>
    <cellStyle name="Euro 4 26 8" xfId="12042"/>
    <cellStyle name="Euro 4 26 9" xfId="12043"/>
    <cellStyle name="Euro 4 27" xfId="12044"/>
    <cellStyle name="Euro 4 27 10" xfId="12045"/>
    <cellStyle name="Euro 4 27 11" xfId="12046"/>
    <cellStyle name="Euro 4 27 12" xfId="12047"/>
    <cellStyle name="Euro 4 27 13" xfId="12048"/>
    <cellStyle name="Euro 4 27 14" xfId="12049"/>
    <cellStyle name="Euro 4 27 15" xfId="12050"/>
    <cellStyle name="Euro 4 27 2" xfId="12051"/>
    <cellStyle name="Euro 4 27 3" xfId="12052"/>
    <cellStyle name="Euro 4 27 4" xfId="12053"/>
    <cellStyle name="Euro 4 27 5" xfId="12054"/>
    <cellStyle name="Euro 4 27 6" xfId="12055"/>
    <cellStyle name="Euro 4 27 7" xfId="12056"/>
    <cellStyle name="Euro 4 27 8" xfId="12057"/>
    <cellStyle name="Euro 4 27 9" xfId="12058"/>
    <cellStyle name="Euro 4 28" xfId="12059"/>
    <cellStyle name="Euro 4 28 10" xfId="12060"/>
    <cellStyle name="Euro 4 28 11" xfId="12061"/>
    <cellStyle name="Euro 4 28 12" xfId="12062"/>
    <cellStyle name="Euro 4 28 13" xfId="12063"/>
    <cellStyle name="Euro 4 28 14" xfId="12064"/>
    <cellStyle name="Euro 4 28 15" xfId="12065"/>
    <cellStyle name="Euro 4 28 2" xfId="12066"/>
    <cellStyle name="Euro 4 28 3" xfId="12067"/>
    <cellStyle name="Euro 4 28 4" xfId="12068"/>
    <cellStyle name="Euro 4 28 5" xfId="12069"/>
    <cellStyle name="Euro 4 28 6" xfId="12070"/>
    <cellStyle name="Euro 4 28 7" xfId="12071"/>
    <cellStyle name="Euro 4 28 8" xfId="12072"/>
    <cellStyle name="Euro 4 28 9" xfId="12073"/>
    <cellStyle name="Euro 4 29" xfId="12074"/>
    <cellStyle name="Euro 4 29 10" xfId="12075"/>
    <cellStyle name="Euro 4 29 11" xfId="12076"/>
    <cellStyle name="Euro 4 29 12" xfId="12077"/>
    <cellStyle name="Euro 4 29 13" xfId="12078"/>
    <cellStyle name="Euro 4 29 14" xfId="12079"/>
    <cellStyle name="Euro 4 29 15" xfId="12080"/>
    <cellStyle name="Euro 4 29 2" xfId="12081"/>
    <cellStyle name="Euro 4 29 3" xfId="12082"/>
    <cellStyle name="Euro 4 29 4" xfId="12083"/>
    <cellStyle name="Euro 4 29 5" xfId="12084"/>
    <cellStyle name="Euro 4 29 6" xfId="12085"/>
    <cellStyle name="Euro 4 29 7" xfId="12086"/>
    <cellStyle name="Euro 4 29 8" xfId="12087"/>
    <cellStyle name="Euro 4 29 9" xfId="12088"/>
    <cellStyle name="Euro 4 3" xfId="12089"/>
    <cellStyle name="Euro 4 3 10" xfId="12090"/>
    <cellStyle name="Euro 4 3 11" xfId="12091"/>
    <cellStyle name="Euro 4 3 12" xfId="12092"/>
    <cellStyle name="Euro 4 3 13" xfId="12093"/>
    <cellStyle name="Euro 4 3 14" xfId="12094"/>
    <cellStyle name="Euro 4 3 15" xfId="12095"/>
    <cellStyle name="Euro 4 3 2" xfId="12096"/>
    <cellStyle name="Euro 4 3 3" xfId="12097"/>
    <cellStyle name="Euro 4 3 4" xfId="12098"/>
    <cellStyle name="Euro 4 3 5" xfId="12099"/>
    <cellStyle name="Euro 4 3 6" xfId="12100"/>
    <cellStyle name="Euro 4 3 7" xfId="12101"/>
    <cellStyle name="Euro 4 3 8" xfId="12102"/>
    <cellStyle name="Euro 4 3 9" xfId="12103"/>
    <cellStyle name="Euro 4 30" xfId="12104"/>
    <cellStyle name="Euro 4 30 10" xfId="12105"/>
    <cellStyle name="Euro 4 30 11" xfId="12106"/>
    <cellStyle name="Euro 4 30 12" xfId="12107"/>
    <cellStyle name="Euro 4 30 13" xfId="12108"/>
    <cellStyle name="Euro 4 30 14" xfId="12109"/>
    <cellStyle name="Euro 4 30 15" xfId="12110"/>
    <cellStyle name="Euro 4 30 2" xfId="12111"/>
    <cellStyle name="Euro 4 30 3" xfId="12112"/>
    <cellStyle name="Euro 4 30 4" xfId="12113"/>
    <cellStyle name="Euro 4 30 5" xfId="12114"/>
    <cellStyle name="Euro 4 30 6" xfId="12115"/>
    <cellStyle name="Euro 4 30 7" xfId="12116"/>
    <cellStyle name="Euro 4 30 8" xfId="12117"/>
    <cellStyle name="Euro 4 30 9" xfId="12118"/>
    <cellStyle name="Euro 4 31" xfId="12119"/>
    <cellStyle name="Euro 4 31 10" xfId="12120"/>
    <cellStyle name="Euro 4 31 11" xfId="12121"/>
    <cellStyle name="Euro 4 31 12" xfId="12122"/>
    <cellStyle name="Euro 4 31 13" xfId="12123"/>
    <cellStyle name="Euro 4 31 14" xfId="12124"/>
    <cellStyle name="Euro 4 31 15" xfId="12125"/>
    <cellStyle name="Euro 4 31 2" xfId="12126"/>
    <cellStyle name="Euro 4 31 3" xfId="12127"/>
    <cellStyle name="Euro 4 31 4" xfId="12128"/>
    <cellStyle name="Euro 4 31 5" xfId="12129"/>
    <cellStyle name="Euro 4 31 6" xfId="12130"/>
    <cellStyle name="Euro 4 31 7" xfId="12131"/>
    <cellStyle name="Euro 4 31 8" xfId="12132"/>
    <cellStyle name="Euro 4 31 9" xfId="12133"/>
    <cellStyle name="Euro 4 32" xfId="12134"/>
    <cellStyle name="Euro 4 32 10" xfId="12135"/>
    <cellStyle name="Euro 4 32 11" xfId="12136"/>
    <cellStyle name="Euro 4 32 12" xfId="12137"/>
    <cellStyle name="Euro 4 32 13" xfId="12138"/>
    <cellStyle name="Euro 4 32 14" xfId="12139"/>
    <cellStyle name="Euro 4 32 15" xfId="12140"/>
    <cellStyle name="Euro 4 32 2" xfId="12141"/>
    <cellStyle name="Euro 4 32 3" xfId="12142"/>
    <cellStyle name="Euro 4 32 4" xfId="12143"/>
    <cellStyle name="Euro 4 32 5" xfId="12144"/>
    <cellStyle name="Euro 4 32 6" xfId="12145"/>
    <cellStyle name="Euro 4 32 7" xfId="12146"/>
    <cellStyle name="Euro 4 32 8" xfId="12147"/>
    <cellStyle name="Euro 4 32 9" xfId="12148"/>
    <cellStyle name="Euro 4 33" xfId="12149"/>
    <cellStyle name="Euro 4 33 10" xfId="12150"/>
    <cellStyle name="Euro 4 33 11" xfId="12151"/>
    <cellStyle name="Euro 4 33 12" xfId="12152"/>
    <cellStyle name="Euro 4 33 13" xfId="12153"/>
    <cellStyle name="Euro 4 33 14" xfId="12154"/>
    <cellStyle name="Euro 4 33 15" xfId="12155"/>
    <cellStyle name="Euro 4 33 2" xfId="12156"/>
    <cellStyle name="Euro 4 33 3" xfId="12157"/>
    <cellStyle name="Euro 4 33 4" xfId="12158"/>
    <cellStyle name="Euro 4 33 5" xfId="12159"/>
    <cellStyle name="Euro 4 33 6" xfId="12160"/>
    <cellStyle name="Euro 4 33 7" xfId="12161"/>
    <cellStyle name="Euro 4 33 8" xfId="12162"/>
    <cellStyle name="Euro 4 33 9" xfId="12163"/>
    <cellStyle name="Euro 4 34" xfId="12164"/>
    <cellStyle name="Euro 4 34 10" xfId="12165"/>
    <cellStyle name="Euro 4 34 11" xfId="12166"/>
    <cellStyle name="Euro 4 34 12" xfId="12167"/>
    <cellStyle name="Euro 4 34 13" xfId="12168"/>
    <cellStyle name="Euro 4 34 14" xfId="12169"/>
    <cellStyle name="Euro 4 34 15" xfId="12170"/>
    <cellStyle name="Euro 4 34 2" xfId="12171"/>
    <cellStyle name="Euro 4 34 3" xfId="12172"/>
    <cellStyle name="Euro 4 34 4" xfId="12173"/>
    <cellStyle name="Euro 4 34 5" xfId="12174"/>
    <cellStyle name="Euro 4 34 6" xfId="12175"/>
    <cellStyle name="Euro 4 34 7" xfId="12176"/>
    <cellStyle name="Euro 4 34 8" xfId="12177"/>
    <cellStyle name="Euro 4 34 9" xfId="12178"/>
    <cellStyle name="Euro 4 35" xfId="12179"/>
    <cellStyle name="Euro 4 35 10" xfId="12180"/>
    <cellStyle name="Euro 4 35 11" xfId="12181"/>
    <cellStyle name="Euro 4 35 12" xfId="12182"/>
    <cellStyle name="Euro 4 35 13" xfId="12183"/>
    <cellStyle name="Euro 4 35 14" xfId="12184"/>
    <cellStyle name="Euro 4 35 15" xfId="12185"/>
    <cellStyle name="Euro 4 35 2" xfId="12186"/>
    <cellStyle name="Euro 4 35 3" xfId="12187"/>
    <cellStyle name="Euro 4 35 4" xfId="12188"/>
    <cellStyle name="Euro 4 35 5" xfId="12189"/>
    <cellStyle name="Euro 4 35 6" xfId="12190"/>
    <cellStyle name="Euro 4 35 7" xfId="12191"/>
    <cellStyle name="Euro 4 35 8" xfId="12192"/>
    <cellStyle name="Euro 4 35 9" xfId="12193"/>
    <cellStyle name="Euro 4 36" xfId="12194"/>
    <cellStyle name="Euro 4 36 10" xfId="12195"/>
    <cellStyle name="Euro 4 36 11" xfId="12196"/>
    <cellStyle name="Euro 4 36 12" xfId="12197"/>
    <cellStyle name="Euro 4 36 13" xfId="12198"/>
    <cellStyle name="Euro 4 36 14" xfId="12199"/>
    <cellStyle name="Euro 4 36 15" xfId="12200"/>
    <cellStyle name="Euro 4 36 2" xfId="12201"/>
    <cellStyle name="Euro 4 36 3" xfId="12202"/>
    <cellStyle name="Euro 4 36 4" xfId="12203"/>
    <cellStyle name="Euro 4 36 5" xfId="12204"/>
    <cellStyle name="Euro 4 36 6" xfId="12205"/>
    <cellStyle name="Euro 4 36 7" xfId="12206"/>
    <cellStyle name="Euro 4 36 8" xfId="12207"/>
    <cellStyle name="Euro 4 36 9" xfId="12208"/>
    <cellStyle name="Euro 4 37" xfId="12209"/>
    <cellStyle name="Euro 4 37 10" xfId="12210"/>
    <cellStyle name="Euro 4 37 11" xfId="12211"/>
    <cellStyle name="Euro 4 37 12" xfId="12212"/>
    <cellStyle name="Euro 4 37 13" xfId="12213"/>
    <cellStyle name="Euro 4 37 14" xfId="12214"/>
    <cellStyle name="Euro 4 37 15" xfId="12215"/>
    <cellStyle name="Euro 4 37 2" xfId="12216"/>
    <cellStyle name="Euro 4 37 3" xfId="12217"/>
    <cellStyle name="Euro 4 37 4" xfId="12218"/>
    <cellStyle name="Euro 4 37 5" xfId="12219"/>
    <cellStyle name="Euro 4 37 6" xfId="12220"/>
    <cellStyle name="Euro 4 37 7" xfId="12221"/>
    <cellStyle name="Euro 4 37 8" xfId="12222"/>
    <cellStyle name="Euro 4 37 9" xfId="12223"/>
    <cellStyle name="Euro 4 38" xfId="12224"/>
    <cellStyle name="Euro 4 38 10" xfId="12225"/>
    <cellStyle name="Euro 4 38 11" xfId="12226"/>
    <cellStyle name="Euro 4 38 12" xfId="12227"/>
    <cellStyle name="Euro 4 38 13" xfId="12228"/>
    <cellStyle name="Euro 4 38 14" xfId="12229"/>
    <cellStyle name="Euro 4 38 15" xfId="12230"/>
    <cellStyle name="Euro 4 38 2" xfId="12231"/>
    <cellStyle name="Euro 4 38 3" xfId="12232"/>
    <cellStyle name="Euro 4 38 4" xfId="12233"/>
    <cellStyle name="Euro 4 38 5" xfId="12234"/>
    <cellStyle name="Euro 4 38 6" xfId="12235"/>
    <cellStyle name="Euro 4 38 7" xfId="12236"/>
    <cellStyle name="Euro 4 38 8" xfId="12237"/>
    <cellStyle name="Euro 4 38 9" xfId="12238"/>
    <cellStyle name="Euro 4 39" xfId="12239"/>
    <cellStyle name="Euro 4 39 10" xfId="12240"/>
    <cellStyle name="Euro 4 39 11" xfId="12241"/>
    <cellStyle name="Euro 4 39 12" xfId="12242"/>
    <cellStyle name="Euro 4 39 13" xfId="12243"/>
    <cellStyle name="Euro 4 39 14" xfId="12244"/>
    <cellStyle name="Euro 4 39 15" xfId="12245"/>
    <cellStyle name="Euro 4 39 2" xfId="12246"/>
    <cellStyle name="Euro 4 39 3" xfId="12247"/>
    <cellStyle name="Euro 4 39 4" xfId="12248"/>
    <cellStyle name="Euro 4 39 5" xfId="12249"/>
    <cellStyle name="Euro 4 39 6" xfId="12250"/>
    <cellStyle name="Euro 4 39 7" xfId="12251"/>
    <cellStyle name="Euro 4 39 8" xfId="12252"/>
    <cellStyle name="Euro 4 39 9" xfId="12253"/>
    <cellStyle name="Euro 4 4" xfId="12254"/>
    <cellStyle name="Euro 4 4 10" xfId="12255"/>
    <cellStyle name="Euro 4 4 11" xfId="12256"/>
    <cellStyle name="Euro 4 4 12" xfId="12257"/>
    <cellStyle name="Euro 4 4 13" xfId="12258"/>
    <cellStyle name="Euro 4 4 14" xfId="12259"/>
    <cellStyle name="Euro 4 4 15" xfId="12260"/>
    <cellStyle name="Euro 4 4 2" xfId="12261"/>
    <cellStyle name="Euro 4 4 3" xfId="12262"/>
    <cellStyle name="Euro 4 4 4" xfId="12263"/>
    <cellStyle name="Euro 4 4 5" xfId="12264"/>
    <cellStyle name="Euro 4 4 6" xfId="12265"/>
    <cellStyle name="Euro 4 4 7" xfId="12266"/>
    <cellStyle name="Euro 4 4 8" xfId="12267"/>
    <cellStyle name="Euro 4 4 9" xfId="12268"/>
    <cellStyle name="Euro 4 40" xfId="12269"/>
    <cellStyle name="Euro 4 40 10" xfId="12270"/>
    <cellStyle name="Euro 4 40 11" xfId="12271"/>
    <cellStyle name="Euro 4 40 12" xfId="12272"/>
    <cellStyle name="Euro 4 40 13" xfId="12273"/>
    <cellStyle name="Euro 4 40 14" xfId="12274"/>
    <cellStyle name="Euro 4 40 15" xfId="12275"/>
    <cellStyle name="Euro 4 40 2" xfId="12276"/>
    <cellStyle name="Euro 4 40 3" xfId="12277"/>
    <cellStyle name="Euro 4 40 4" xfId="12278"/>
    <cellStyle name="Euro 4 40 5" xfId="12279"/>
    <cellStyle name="Euro 4 40 6" xfId="12280"/>
    <cellStyle name="Euro 4 40 7" xfId="12281"/>
    <cellStyle name="Euro 4 40 8" xfId="12282"/>
    <cellStyle name="Euro 4 40 9" xfId="12283"/>
    <cellStyle name="Euro 4 41" xfId="12284"/>
    <cellStyle name="Euro 4 41 10" xfId="12285"/>
    <cellStyle name="Euro 4 41 11" xfId="12286"/>
    <cellStyle name="Euro 4 41 12" xfId="12287"/>
    <cellStyle name="Euro 4 41 13" xfId="12288"/>
    <cellStyle name="Euro 4 41 14" xfId="12289"/>
    <cellStyle name="Euro 4 41 15" xfId="12290"/>
    <cellStyle name="Euro 4 41 2" xfId="12291"/>
    <cellStyle name="Euro 4 41 3" xfId="12292"/>
    <cellStyle name="Euro 4 41 4" xfId="12293"/>
    <cellStyle name="Euro 4 41 5" xfId="12294"/>
    <cellStyle name="Euro 4 41 6" xfId="12295"/>
    <cellStyle name="Euro 4 41 7" xfId="12296"/>
    <cellStyle name="Euro 4 41 8" xfId="12297"/>
    <cellStyle name="Euro 4 41 9" xfId="12298"/>
    <cellStyle name="Euro 4 42" xfId="12299"/>
    <cellStyle name="Euro 4 42 10" xfId="12300"/>
    <cellStyle name="Euro 4 42 11" xfId="12301"/>
    <cellStyle name="Euro 4 42 12" xfId="12302"/>
    <cellStyle name="Euro 4 42 13" xfId="12303"/>
    <cellStyle name="Euro 4 42 14" xfId="12304"/>
    <cellStyle name="Euro 4 42 15" xfId="12305"/>
    <cellStyle name="Euro 4 42 2" xfId="12306"/>
    <cellStyle name="Euro 4 42 3" xfId="12307"/>
    <cellStyle name="Euro 4 42 4" xfId="12308"/>
    <cellStyle name="Euro 4 42 5" xfId="12309"/>
    <cellStyle name="Euro 4 42 6" xfId="12310"/>
    <cellStyle name="Euro 4 42 7" xfId="12311"/>
    <cellStyle name="Euro 4 42 8" xfId="12312"/>
    <cellStyle name="Euro 4 42 9" xfId="12313"/>
    <cellStyle name="Euro 4 43" xfId="12314"/>
    <cellStyle name="Euro 4 43 10" xfId="12315"/>
    <cellStyle name="Euro 4 43 11" xfId="12316"/>
    <cellStyle name="Euro 4 43 12" xfId="12317"/>
    <cellStyle name="Euro 4 43 13" xfId="12318"/>
    <cellStyle name="Euro 4 43 14" xfId="12319"/>
    <cellStyle name="Euro 4 43 15" xfId="12320"/>
    <cellStyle name="Euro 4 43 2" xfId="12321"/>
    <cellStyle name="Euro 4 43 3" xfId="12322"/>
    <cellStyle name="Euro 4 43 4" xfId="12323"/>
    <cellStyle name="Euro 4 43 5" xfId="12324"/>
    <cellStyle name="Euro 4 43 6" xfId="12325"/>
    <cellStyle name="Euro 4 43 7" xfId="12326"/>
    <cellStyle name="Euro 4 43 8" xfId="12327"/>
    <cellStyle name="Euro 4 43 9" xfId="12328"/>
    <cellStyle name="Euro 4 44" xfId="12329"/>
    <cellStyle name="Euro 4 44 10" xfId="12330"/>
    <cellStyle name="Euro 4 44 11" xfId="12331"/>
    <cellStyle name="Euro 4 44 12" xfId="12332"/>
    <cellStyle name="Euro 4 44 13" xfId="12333"/>
    <cellStyle name="Euro 4 44 14" xfId="12334"/>
    <cellStyle name="Euro 4 44 15" xfId="12335"/>
    <cellStyle name="Euro 4 44 2" xfId="12336"/>
    <cellStyle name="Euro 4 44 3" xfId="12337"/>
    <cellStyle name="Euro 4 44 4" xfId="12338"/>
    <cellStyle name="Euro 4 44 5" xfId="12339"/>
    <cellStyle name="Euro 4 44 6" xfId="12340"/>
    <cellStyle name="Euro 4 44 7" xfId="12341"/>
    <cellStyle name="Euro 4 44 8" xfId="12342"/>
    <cellStyle name="Euro 4 44 9" xfId="12343"/>
    <cellStyle name="Euro 4 45" xfId="12344"/>
    <cellStyle name="Euro 4 45 10" xfId="12345"/>
    <cellStyle name="Euro 4 45 11" xfId="12346"/>
    <cellStyle name="Euro 4 45 12" xfId="12347"/>
    <cellStyle name="Euro 4 45 13" xfId="12348"/>
    <cellStyle name="Euro 4 45 14" xfId="12349"/>
    <cellStyle name="Euro 4 45 15" xfId="12350"/>
    <cellStyle name="Euro 4 45 2" xfId="12351"/>
    <cellStyle name="Euro 4 45 3" xfId="12352"/>
    <cellStyle name="Euro 4 45 4" xfId="12353"/>
    <cellStyle name="Euro 4 45 5" xfId="12354"/>
    <cellStyle name="Euro 4 45 6" xfId="12355"/>
    <cellStyle name="Euro 4 45 7" xfId="12356"/>
    <cellStyle name="Euro 4 45 8" xfId="12357"/>
    <cellStyle name="Euro 4 45 9" xfId="12358"/>
    <cellStyle name="Euro 4 46" xfId="12359"/>
    <cellStyle name="Euro 4 46 10" xfId="12360"/>
    <cellStyle name="Euro 4 46 11" xfId="12361"/>
    <cellStyle name="Euro 4 46 12" xfId="12362"/>
    <cellStyle name="Euro 4 46 13" xfId="12363"/>
    <cellStyle name="Euro 4 46 14" xfId="12364"/>
    <cellStyle name="Euro 4 46 15" xfId="12365"/>
    <cellStyle name="Euro 4 46 2" xfId="12366"/>
    <cellStyle name="Euro 4 46 3" xfId="12367"/>
    <cellStyle name="Euro 4 46 4" xfId="12368"/>
    <cellStyle name="Euro 4 46 5" xfId="12369"/>
    <cellStyle name="Euro 4 46 6" xfId="12370"/>
    <cellStyle name="Euro 4 46 7" xfId="12371"/>
    <cellStyle name="Euro 4 46 8" xfId="12372"/>
    <cellStyle name="Euro 4 46 9" xfId="12373"/>
    <cellStyle name="Euro 4 47" xfId="12374"/>
    <cellStyle name="Euro 4 47 10" xfId="12375"/>
    <cellStyle name="Euro 4 47 11" xfId="12376"/>
    <cellStyle name="Euro 4 47 12" xfId="12377"/>
    <cellStyle name="Euro 4 47 13" xfId="12378"/>
    <cellStyle name="Euro 4 47 14" xfId="12379"/>
    <cellStyle name="Euro 4 47 15" xfId="12380"/>
    <cellStyle name="Euro 4 47 2" xfId="12381"/>
    <cellStyle name="Euro 4 47 3" xfId="12382"/>
    <cellStyle name="Euro 4 47 4" xfId="12383"/>
    <cellStyle name="Euro 4 47 5" xfId="12384"/>
    <cellStyle name="Euro 4 47 6" xfId="12385"/>
    <cellStyle name="Euro 4 47 7" xfId="12386"/>
    <cellStyle name="Euro 4 47 8" xfId="12387"/>
    <cellStyle name="Euro 4 47 9" xfId="12388"/>
    <cellStyle name="Euro 4 48" xfId="12389"/>
    <cellStyle name="Euro 4 48 10" xfId="12390"/>
    <cellStyle name="Euro 4 48 11" xfId="12391"/>
    <cellStyle name="Euro 4 48 12" xfId="12392"/>
    <cellStyle name="Euro 4 48 13" xfId="12393"/>
    <cellStyle name="Euro 4 48 14" xfId="12394"/>
    <cellStyle name="Euro 4 48 15" xfId="12395"/>
    <cellStyle name="Euro 4 48 2" xfId="12396"/>
    <cellStyle name="Euro 4 48 3" xfId="12397"/>
    <cellStyle name="Euro 4 48 4" xfId="12398"/>
    <cellStyle name="Euro 4 48 5" xfId="12399"/>
    <cellStyle name="Euro 4 48 6" xfId="12400"/>
    <cellStyle name="Euro 4 48 7" xfId="12401"/>
    <cellStyle name="Euro 4 48 8" xfId="12402"/>
    <cellStyle name="Euro 4 48 9" xfId="12403"/>
    <cellStyle name="Euro 4 49" xfId="12404"/>
    <cellStyle name="Euro 4 49 10" xfId="12405"/>
    <cellStyle name="Euro 4 49 11" xfId="12406"/>
    <cellStyle name="Euro 4 49 12" xfId="12407"/>
    <cellStyle name="Euro 4 49 13" xfId="12408"/>
    <cellStyle name="Euro 4 49 14" xfId="12409"/>
    <cellStyle name="Euro 4 49 15" xfId="12410"/>
    <cellStyle name="Euro 4 49 2" xfId="12411"/>
    <cellStyle name="Euro 4 49 3" xfId="12412"/>
    <cellStyle name="Euro 4 49 4" xfId="12413"/>
    <cellStyle name="Euro 4 49 5" xfId="12414"/>
    <cellStyle name="Euro 4 49 6" xfId="12415"/>
    <cellStyle name="Euro 4 49 7" xfId="12416"/>
    <cellStyle name="Euro 4 49 8" xfId="12417"/>
    <cellStyle name="Euro 4 49 9" xfId="12418"/>
    <cellStyle name="Euro 4 5" xfId="12419"/>
    <cellStyle name="Euro 4 5 10" xfId="12420"/>
    <cellStyle name="Euro 4 5 11" xfId="12421"/>
    <cellStyle name="Euro 4 5 12" xfId="12422"/>
    <cellStyle name="Euro 4 5 13" xfId="12423"/>
    <cellStyle name="Euro 4 5 14" xfId="12424"/>
    <cellStyle name="Euro 4 5 15" xfId="12425"/>
    <cellStyle name="Euro 4 5 2" xfId="12426"/>
    <cellStyle name="Euro 4 5 3" xfId="12427"/>
    <cellStyle name="Euro 4 5 4" xfId="12428"/>
    <cellStyle name="Euro 4 5 5" xfId="12429"/>
    <cellStyle name="Euro 4 5 6" xfId="12430"/>
    <cellStyle name="Euro 4 5 7" xfId="12431"/>
    <cellStyle name="Euro 4 5 8" xfId="12432"/>
    <cellStyle name="Euro 4 5 9" xfId="12433"/>
    <cellStyle name="Euro 4 50" xfId="12434"/>
    <cellStyle name="Euro 4 50 10" xfId="12435"/>
    <cellStyle name="Euro 4 50 11" xfId="12436"/>
    <cellStyle name="Euro 4 50 12" xfId="12437"/>
    <cellStyle name="Euro 4 50 13" xfId="12438"/>
    <cellStyle name="Euro 4 50 14" xfId="12439"/>
    <cellStyle name="Euro 4 50 15" xfId="12440"/>
    <cellStyle name="Euro 4 50 2" xfId="12441"/>
    <cellStyle name="Euro 4 50 3" xfId="12442"/>
    <cellStyle name="Euro 4 50 4" xfId="12443"/>
    <cellStyle name="Euro 4 50 5" xfId="12444"/>
    <cellStyle name="Euro 4 50 6" xfId="12445"/>
    <cellStyle name="Euro 4 50 7" xfId="12446"/>
    <cellStyle name="Euro 4 50 8" xfId="12447"/>
    <cellStyle name="Euro 4 50 9" xfId="12448"/>
    <cellStyle name="Euro 4 51" xfId="12449"/>
    <cellStyle name="Euro 4 51 10" xfId="12450"/>
    <cellStyle name="Euro 4 51 11" xfId="12451"/>
    <cellStyle name="Euro 4 51 12" xfId="12452"/>
    <cellStyle name="Euro 4 51 13" xfId="12453"/>
    <cellStyle name="Euro 4 51 14" xfId="12454"/>
    <cellStyle name="Euro 4 51 15" xfId="12455"/>
    <cellStyle name="Euro 4 51 2" xfId="12456"/>
    <cellStyle name="Euro 4 51 3" xfId="12457"/>
    <cellStyle name="Euro 4 51 4" xfId="12458"/>
    <cellStyle name="Euro 4 51 5" xfId="12459"/>
    <cellStyle name="Euro 4 51 6" xfId="12460"/>
    <cellStyle name="Euro 4 51 7" xfId="12461"/>
    <cellStyle name="Euro 4 51 8" xfId="12462"/>
    <cellStyle name="Euro 4 51 9" xfId="12463"/>
    <cellStyle name="Euro 4 52" xfId="12464"/>
    <cellStyle name="Euro 4 52 10" xfId="12465"/>
    <cellStyle name="Euro 4 52 11" xfId="12466"/>
    <cellStyle name="Euro 4 52 12" xfId="12467"/>
    <cellStyle name="Euro 4 52 13" xfId="12468"/>
    <cellStyle name="Euro 4 52 14" xfId="12469"/>
    <cellStyle name="Euro 4 52 15" xfId="12470"/>
    <cellStyle name="Euro 4 52 2" xfId="12471"/>
    <cellStyle name="Euro 4 52 3" xfId="12472"/>
    <cellStyle name="Euro 4 52 4" xfId="12473"/>
    <cellStyle name="Euro 4 52 5" xfId="12474"/>
    <cellStyle name="Euro 4 52 6" xfId="12475"/>
    <cellStyle name="Euro 4 52 7" xfId="12476"/>
    <cellStyle name="Euro 4 52 8" xfId="12477"/>
    <cellStyle name="Euro 4 52 9" xfId="12478"/>
    <cellStyle name="Euro 4 53" xfId="12479"/>
    <cellStyle name="Euro 4 53 10" xfId="12480"/>
    <cellStyle name="Euro 4 53 11" xfId="12481"/>
    <cellStyle name="Euro 4 53 12" xfId="12482"/>
    <cellStyle name="Euro 4 53 13" xfId="12483"/>
    <cellStyle name="Euro 4 53 14" xfId="12484"/>
    <cellStyle name="Euro 4 53 15" xfId="12485"/>
    <cellStyle name="Euro 4 53 2" xfId="12486"/>
    <cellStyle name="Euro 4 53 3" xfId="12487"/>
    <cellStyle name="Euro 4 53 4" xfId="12488"/>
    <cellStyle name="Euro 4 53 5" xfId="12489"/>
    <cellStyle name="Euro 4 53 6" xfId="12490"/>
    <cellStyle name="Euro 4 53 7" xfId="12491"/>
    <cellStyle name="Euro 4 53 8" xfId="12492"/>
    <cellStyle name="Euro 4 53 9" xfId="12493"/>
    <cellStyle name="Euro 4 54" xfId="12494"/>
    <cellStyle name="Euro 4 54 10" xfId="12495"/>
    <cellStyle name="Euro 4 54 11" xfId="12496"/>
    <cellStyle name="Euro 4 54 12" xfId="12497"/>
    <cellStyle name="Euro 4 54 13" xfId="12498"/>
    <cellStyle name="Euro 4 54 14" xfId="12499"/>
    <cellStyle name="Euro 4 54 15" xfId="12500"/>
    <cellStyle name="Euro 4 54 2" xfId="12501"/>
    <cellStyle name="Euro 4 54 3" xfId="12502"/>
    <cellStyle name="Euro 4 54 4" xfId="12503"/>
    <cellStyle name="Euro 4 54 5" xfId="12504"/>
    <cellStyle name="Euro 4 54 6" xfId="12505"/>
    <cellStyle name="Euro 4 54 7" xfId="12506"/>
    <cellStyle name="Euro 4 54 8" xfId="12507"/>
    <cellStyle name="Euro 4 54 9" xfId="12508"/>
    <cellStyle name="Euro 4 55" xfId="12509"/>
    <cellStyle name="Euro 4 55 10" xfId="12510"/>
    <cellStyle name="Euro 4 55 11" xfId="12511"/>
    <cellStyle name="Euro 4 55 12" xfId="12512"/>
    <cellStyle name="Euro 4 55 13" xfId="12513"/>
    <cellStyle name="Euro 4 55 14" xfId="12514"/>
    <cellStyle name="Euro 4 55 15" xfId="12515"/>
    <cellStyle name="Euro 4 55 2" xfId="12516"/>
    <cellStyle name="Euro 4 55 3" xfId="12517"/>
    <cellStyle name="Euro 4 55 4" xfId="12518"/>
    <cellStyle name="Euro 4 55 5" xfId="12519"/>
    <cellStyle name="Euro 4 55 6" xfId="12520"/>
    <cellStyle name="Euro 4 55 7" xfId="12521"/>
    <cellStyle name="Euro 4 55 8" xfId="12522"/>
    <cellStyle name="Euro 4 55 9" xfId="12523"/>
    <cellStyle name="Euro 4 56" xfId="12524"/>
    <cellStyle name="Euro 4 56 10" xfId="12525"/>
    <cellStyle name="Euro 4 56 11" xfId="12526"/>
    <cellStyle name="Euro 4 56 12" xfId="12527"/>
    <cellStyle name="Euro 4 56 13" xfId="12528"/>
    <cellStyle name="Euro 4 56 14" xfId="12529"/>
    <cellStyle name="Euro 4 56 15" xfId="12530"/>
    <cellStyle name="Euro 4 56 2" xfId="12531"/>
    <cellStyle name="Euro 4 56 3" xfId="12532"/>
    <cellStyle name="Euro 4 56 4" xfId="12533"/>
    <cellStyle name="Euro 4 56 5" xfId="12534"/>
    <cellStyle name="Euro 4 56 6" xfId="12535"/>
    <cellStyle name="Euro 4 56 7" xfId="12536"/>
    <cellStyle name="Euro 4 56 8" xfId="12537"/>
    <cellStyle name="Euro 4 56 9" xfId="12538"/>
    <cellStyle name="Euro 4 57" xfId="12539"/>
    <cellStyle name="Euro 4 57 10" xfId="12540"/>
    <cellStyle name="Euro 4 57 11" xfId="12541"/>
    <cellStyle name="Euro 4 57 12" xfId="12542"/>
    <cellStyle name="Euro 4 57 13" xfId="12543"/>
    <cellStyle name="Euro 4 57 14" xfId="12544"/>
    <cellStyle name="Euro 4 57 15" xfId="12545"/>
    <cellStyle name="Euro 4 57 2" xfId="12546"/>
    <cellStyle name="Euro 4 57 3" xfId="12547"/>
    <cellStyle name="Euro 4 57 4" xfId="12548"/>
    <cellStyle name="Euro 4 57 5" xfId="12549"/>
    <cellStyle name="Euro 4 57 6" xfId="12550"/>
    <cellStyle name="Euro 4 57 7" xfId="12551"/>
    <cellStyle name="Euro 4 57 8" xfId="12552"/>
    <cellStyle name="Euro 4 57 9" xfId="12553"/>
    <cellStyle name="Euro 4 58" xfId="12554"/>
    <cellStyle name="Euro 4 58 10" xfId="12555"/>
    <cellStyle name="Euro 4 58 11" xfId="12556"/>
    <cellStyle name="Euro 4 58 12" xfId="12557"/>
    <cellStyle name="Euro 4 58 13" xfId="12558"/>
    <cellStyle name="Euro 4 58 14" xfId="12559"/>
    <cellStyle name="Euro 4 58 15" xfId="12560"/>
    <cellStyle name="Euro 4 58 2" xfId="12561"/>
    <cellStyle name="Euro 4 58 3" xfId="12562"/>
    <cellStyle name="Euro 4 58 4" xfId="12563"/>
    <cellStyle name="Euro 4 58 5" xfId="12564"/>
    <cellStyle name="Euro 4 58 6" xfId="12565"/>
    <cellStyle name="Euro 4 58 7" xfId="12566"/>
    <cellStyle name="Euro 4 58 8" xfId="12567"/>
    <cellStyle name="Euro 4 58 9" xfId="12568"/>
    <cellStyle name="Euro 4 59" xfId="12569"/>
    <cellStyle name="Euro 4 59 10" xfId="12570"/>
    <cellStyle name="Euro 4 59 11" xfId="12571"/>
    <cellStyle name="Euro 4 59 12" xfId="12572"/>
    <cellStyle name="Euro 4 59 13" xfId="12573"/>
    <cellStyle name="Euro 4 59 14" xfId="12574"/>
    <cellStyle name="Euro 4 59 15" xfId="12575"/>
    <cellStyle name="Euro 4 59 2" xfId="12576"/>
    <cellStyle name="Euro 4 59 3" xfId="12577"/>
    <cellStyle name="Euro 4 59 4" xfId="12578"/>
    <cellStyle name="Euro 4 59 5" xfId="12579"/>
    <cellStyle name="Euro 4 59 6" xfId="12580"/>
    <cellStyle name="Euro 4 59 7" xfId="12581"/>
    <cellStyle name="Euro 4 59 8" xfId="12582"/>
    <cellStyle name="Euro 4 59 9" xfId="12583"/>
    <cellStyle name="Euro 4 6" xfId="12584"/>
    <cellStyle name="Euro 4 6 10" xfId="12585"/>
    <cellStyle name="Euro 4 6 11" xfId="12586"/>
    <cellStyle name="Euro 4 6 12" xfId="12587"/>
    <cellStyle name="Euro 4 6 13" xfId="12588"/>
    <cellStyle name="Euro 4 6 14" xfId="12589"/>
    <cellStyle name="Euro 4 6 15" xfId="12590"/>
    <cellStyle name="Euro 4 6 2" xfId="12591"/>
    <cellStyle name="Euro 4 6 3" xfId="12592"/>
    <cellStyle name="Euro 4 6 4" xfId="12593"/>
    <cellStyle name="Euro 4 6 5" xfId="12594"/>
    <cellStyle name="Euro 4 6 6" xfId="12595"/>
    <cellStyle name="Euro 4 6 7" xfId="12596"/>
    <cellStyle name="Euro 4 6 8" xfId="12597"/>
    <cellStyle name="Euro 4 6 9" xfId="12598"/>
    <cellStyle name="Euro 4 60" xfId="12599"/>
    <cellStyle name="Euro 4 60 10" xfId="12600"/>
    <cellStyle name="Euro 4 60 11" xfId="12601"/>
    <cellStyle name="Euro 4 60 12" xfId="12602"/>
    <cellStyle name="Euro 4 60 13" xfId="12603"/>
    <cellStyle name="Euro 4 60 14" xfId="12604"/>
    <cellStyle name="Euro 4 60 15" xfId="12605"/>
    <cellStyle name="Euro 4 60 2" xfId="12606"/>
    <cellStyle name="Euro 4 60 3" xfId="12607"/>
    <cellStyle name="Euro 4 60 4" xfId="12608"/>
    <cellStyle name="Euro 4 60 5" xfId="12609"/>
    <cellStyle name="Euro 4 60 6" xfId="12610"/>
    <cellStyle name="Euro 4 60 7" xfId="12611"/>
    <cellStyle name="Euro 4 60 8" xfId="12612"/>
    <cellStyle name="Euro 4 60 9" xfId="12613"/>
    <cellStyle name="Euro 4 61" xfId="12614"/>
    <cellStyle name="Euro 4 61 10" xfId="12615"/>
    <cellStyle name="Euro 4 61 11" xfId="12616"/>
    <cellStyle name="Euro 4 61 12" xfId="12617"/>
    <cellStyle name="Euro 4 61 13" xfId="12618"/>
    <cellStyle name="Euro 4 61 14" xfId="12619"/>
    <cellStyle name="Euro 4 61 15" xfId="12620"/>
    <cellStyle name="Euro 4 61 2" xfId="12621"/>
    <cellStyle name="Euro 4 61 3" xfId="12622"/>
    <cellStyle name="Euro 4 61 4" xfId="12623"/>
    <cellStyle name="Euro 4 61 5" xfId="12624"/>
    <cellStyle name="Euro 4 61 6" xfId="12625"/>
    <cellStyle name="Euro 4 61 7" xfId="12626"/>
    <cellStyle name="Euro 4 61 8" xfId="12627"/>
    <cellStyle name="Euro 4 61 9" xfId="12628"/>
    <cellStyle name="Euro 4 62" xfId="12629"/>
    <cellStyle name="Euro 4 62 10" xfId="12630"/>
    <cellStyle name="Euro 4 62 11" xfId="12631"/>
    <cellStyle name="Euro 4 62 12" xfId="12632"/>
    <cellStyle name="Euro 4 62 13" xfId="12633"/>
    <cellStyle name="Euro 4 62 14" xfId="12634"/>
    <cellStyle name="Euro 4 62 15" xfId="12635"/>
    <cellStyle name="Euro 4 62 2" xfId="12636"/>
    <cellStyle name="Euro 4 62 3" xfId="12637"/>
    <cellStyle name="Euro 4 62 4" xfId="12638"/>
    <cellStyle name="Euro 4 62 5" xfId="12639"/>
    <cellStyle name="Euro 4 62 6" xfId="12640"/>
    <cellStyle name="Euro 4 62 7" xfId="12641"/>
    <cellStyle name="Euro 4 62 8" xfId="12642"/>
    <cellStyle name="Euro 4 62 9" xfId="12643"/>
    <cellStyle name="Euro 4 63" xfId="12644"/>
    <cellStyle name="Euro 4 63 10" xfId="12645"/>
    <cellStyle name="Euro 4 63 11" xfId="12646"/>
    <cellStyle name="Euro 4 63 12" xfId="12647"/>
    <cellStyle name="Euro 4 63 13" xfId="12648"/>
    <cellStyle name="Euro 4 63 14" xfId="12649"/>
    <cellStyle name="Euro 4 63 15" xfId="12650"/>
    <cellStyle name="Euro 4 63 2" xfId="12651"/>
    <cellStyle name="Euro 4 63 3" xfId="12652"/>
    <cellStyle name="Euro 4 63 4" xfId="12653"/>
    <cellStyle name="Euro 4 63 5" xfId="12654"/>
    <cellStyle name="Euro 4 63 6" xfId="12655"/>
    <cellStyle name="Euro 4 63 7" xfId="12656"/>
    <cellStyle name="Euro 4 63 8" xfId="12657"/>
    <cellStyle name="Euro 4 63 9" xfId="12658"/>
    <cellStyle name="Euro 4 64" xfId="12659"/>
    <cellStyle name="Euro 4 64 10" xfId="12660"/>
    <cellStyle name="Euro 4 64 11" xfId="12661"/>
    <cellStyle name="Euro 4 64 12" xfId="12662"/>
    <cellStyle name="Euro 4 64 13" xfId="12663"/>
    <cellStyle name="Euro 4 64 14" xfId="12664"/>
    <cellStyle name="Euro 4 64 15" xfId="12665"/>
    <cellStyle name="Euro 4 64 2" xfId="12666"/>
    <cellStyle name="Euro 4 64 3" xfId="12667"/>
    <cellStyle name="Euro 4 64 4" xfId="12668"/>
    <cellStyle name="Euro 4 64 5" xfId="12669"/>
    <cellStyle name="Euro 4 64 6" xfId="12670"/>
    <cellStyle name="Euro 4 64 7" xfId="12671"/>
    <cellStyle name="Euro 4 64 8" xfId="12672"/>
    <cellStyle name="Euro 4 64 9" xfId="12673"/>
    <cellStyle name="Euro 4 65" xfId="12674"/>
    <cellStyle name="Euro 4 65 10" xfId="12675"/>
    <cellStyle name="Euro 4 65 11" xfId="12676"/>
    <cellStyle name="Euro 4 65 12" xfId="12677"/>
    <cellStyle name="Euro 4 65 13" xfId="12678"/>
    <cellStyle name="Euro 4 65 14" xfId="12679"/>
    <cellStyle name="Euro 4 65 15" xfId="12680"/>
    <cellStyle name="Euro 4 65 2" xfId="12681"/>
    <cellStyle name="Euro 4 65 3" xfId="12682"/>
    <cellStyle name="Euro 4 65 4" xfId="12683"/>
    <cellStyle name="Euro 4 65 5" xfId="12684"/>
    <cellStyle name="Euro 4 65 6" xfId="12685"/>
    <cellStyle name="Euro 4 65 7" xfId="12686"/>
    <cellStyle name="Euro 4 65 8" xfId="12687"/>
    <cellStyle name="Euro 4 65 9" xfId="12688"/>
    <cellStyle name="Euro 4 66" xfId="12689"/>
    <cellStyle name="Euro 4 66 10" xfId="12690"/>
    <cellStyle name="Euro 4 66 11" xfId="12691"/>
    <cellStyle name="Euro 4 66 12" xfId="12692"/>
    <cellStyle name="Euro 4 66 13" xfId="12693"/>
    <cellStyle name="Euro 4 66 14" xfId="12694"/>
    <cellStyle name="Euro 4 66 15" xfId="12695"/>
    <cellStyle name="Euro 4 66 2" xfId="12696"/>
    <cellStyle name="Euro 4 66 3" xfId="12697"/>
    <cellStyle name="Euro 4 66 4" xfId="12698"/>
    <cellStyle name="Euro 4 66 5" xfId="12699"/>
    <cellStyle name="Euro 4 66 6" xfId="12700"/>
    <cellStyle name="Euro 4 66 7" xfId="12701"/>
    <cellStyle name="Euro 4 66 8" xfId="12702"/>
    <cellStyle name="Euro 4 66 9" xfId="12703"/>
    <cellStyle name="Euro 4 67" xfId="12704"/>
    <cellStyle name="Euro 4 67 10" xfId="12705"/>
    <cellStyle name="Euro 4 67 11" xfId="12706"/>
    <cellStyle name="Euro 4 67 12" xfId="12707"/>
    <cellStyle name="Euro 4 67 13" xfId="12708"/>
    <cellStyle name="Euro 4 67 14" xfId="12709"/>
    <cellStyle name="Euro 4 67 15" xfId="12710"/>
    <cellStyle name="Euro 4 67 2" xfId="12711"/>
    <cellStyle name="Euro 4 67 3" xfId="12712"/>
    <cellStyle name="Euro 4 67 4" xfId="12713"/>
    <cellStyle name="Euro 4 67 5" xfId="12714"/>
    <cellStyle name="Euro 4 67 6" xfId="12715"/>
    <cellStyle name="Euro 4 67 7" xfId="12716"/>
    <cellStyle name="Euro 4 67 8" xfId="12717"/>
    <cellStyle name="Euro 4 67 9" xfId="12718"/>
    <cellStyle name="Euro 4 68" xfId="12719"/>
    <cellStyle name="Euro 4 68 10" xfId="12720"/>
    <cellStyle name="Euro 4 68 11" xfId="12721"/>
    <cellStyle name="Euro 4 68 12" xfId="12722"/>
    <cellStyle name="Euro 4 68 13" xfId="12723"/>
    <cellStyle name="Euro 4 68 14" xfId="12724"/>
    <cellStyle name="Euro 4 68 15" xfId="12725"/>
    <cellStyle name="Euro 4 68 2" xfId="12726"/>
    <cellStyle name="Euro 4 68 3" xfId="12727"/>
    <cellStyle name="Euro 4 68 4" xfId="12728"/>
    <cellStyle name="Euro 4 68 5" xfId="12729"/>
    <cellStyle name="Euro 4 68 6" xfId="12730"/>
    <cellStyle name="Euro 4 68 7" xfId="12731"/>
    <cellStyle name="Euro 4 68 8" xfId="12732"/>
    <cellStyle name="Euro 4 68 9" xfId="12733"/>
    <cellStyle name="Euro 4 69" xfId="12734"/>
    <cellStyle name="Euro 4 69 10" xfId="12735"/>
    <cellStyle name="Euro 4 69 11" xfId="12736"/>
    <cellStyle name="Euro 4 69 12" xfId="12737"/>
    <cellStyle name="Euro 4 69 13" xfId="12738"/>
    <cellStyle name="Euro 4 69 14" xfId="12739"/>
    <cellStyle name="Euro 4 69 15" xfId="12740"/>
    <cellStyle name="Euro 4 69 2" xfId="12741"/>
    <cellStyle name="Euro 4 69 3" xfId="12742"/>
    <cellStyle name="Euro 4 69 4" xfId="12743"/>
    <cellStyle name="Euro 4 69 5" xfId="12744"/>
    <cellStyle name="Euro 4 69 6" xfId="12745"/>
    <cellStyle name="Euro 4 69 7" xfId="12746"/>
    <cellStyle name="Euro 4 69 8" xfId="12747"/>
    <cellStyle name="Euro 4 69 9" xfId="12748"/>
    <cellStyle name="Euro 4 7" xfId="12749"/>
    <cellStyle name="Euro 4 7 10" xfId="12750"/>
    <cellStyle name="Euro 4 7 11" xfId="12751"/>
    <cellStyle name="Euro 4 7 12" xfId="12752"/>
    <cellStyle name="Euro 4 7 13" xfId="12753"/>
    <cellStyle name="Euro 4 7 14" xfId="12754"/>
    <cellStyle name="Euro 4 7 15" xfId="12755"/>
    <cellStyle name="Euro 4 7 2" xfId="12756"/>
    <cellStyle name="Euro 4 7 3" xfId="12757"/>
    <cellStyle name="Euro 4 7 4" xfId="12758"/>
    <cellStyle name="Euro 4 7 5" xfId="12759"/>
    <cellStyle name="Euro 4 7 6" xfId="12760"/>
    <cellStyle name="Euro 4 7 7" xfId="12761"/>
    <cellStyle name="Euro 4 7 8" xfId="12762"/>
    <cellStyle name="Euro 4 7 9" xfId="12763"/>
    <cellStyle name="Euro 4 70" xfId="12764"/>
    <cellStyle name="Euro 4 70 10" xfId="12765"/>
    <cellStyle name="Euro 4 70 11" xfId="12766"/>
    <cellStyle name="Euro 4 70 12" xfId="12767"/>
    <cellStyle name="Euro 4 70 13" xfId="12768"/>
    <cellStyle name="Euro 4 70 14" xfId="12769"/>
    <cellStyle name="Euro 4 70 15" xfId="12770"/>
    <cellStyle name="Euro 4 70 2" xfId="12771"/>
    <cellStyle name="Euro 4 70 3" xfId="12772"/>
    <cellStyle name="Euro 4 70 4" xfId="12773"/>
    <cellStyle name="Euro 4 70 5" xfId="12774"/>
    <cellStyle name="Euro 4 70 6" xfId="12775"/>
    <cellStyle name="Euro 4 70 7" xfId="12776"/>
    <cellStyle name="Euro 4 70 8" xfId="12777"/>
    <cellStyle name="Euro 4 70 9" xfId="12778"/>
    <cellStyle name="Euro 4 71" xfId="12779"/>
    <cellStyle name="Euro 4 72" xfId="12780"/>
    <cellStyle name="Euro 4 73" xfId="12781"/>
    <cellStyle name="Euro 4 74" xfId="12782"/>
    <cellStyle name="Euro 4 75" xfId="12783"/>
    <cellStyle name="Euro 4 76" xfId="12784"/>
    <cellStyle name="Euro 4 77" xfId="12785"/>
    <cellStyle name="Euro 4 78" xfId="12786"/>
    <cellStyle name="Euro 4 79" xfId="12787"/>
    <cellStyle name="Euro 4 8" xfId="12788"/>
    <cellStyle name="Euro 4 8 10" xfId="12789"/>
    <cellStyle name="Euro 4 8 11" xfId="12790"/>
    <cellStyle name="Euro 4 8 12" xfId="12791"/>
    <cellStyle name="Euro 4 8 13" xfId="12792"/>
    <cellStyle name="Euro 4 8 14" xfId="12793"/>
    <cellStyle name="Euro 4 8 15" xfId="12794"/>
    <cellStyle name="Euro 4 8 2" xfId="12795"/>
    <cellStyle name="Euro 4 8 3" xfId="12796"/>
    <cellStyle name="Euro 4 8 4" xfId="12797"/>
    <cellStyle name="Euro 4 8 5" xfId="12798"/>
    <cellStyle name="Euro 4 8 6" xfId="12799"/>
    <cellStyle name="Euro 4 8 7" xfId="12800"/>
    <cellStyle name="Euro 4 8 8" xfId="12801"/>
    <cellStyle name="Euro 4 8 9" xfId="12802"/>
    <cellStyle name="Euro 4 80" xfId="12803"/>
    <cellStyle name="Euro 4 81" xfId="12804"/>
    <cellStyle name="Euro 4 82" xfId="12805"/>
    <cellStyle name="Euro 4 83" xfId="12806"/>
    <cellStyle name="Euro 4 84" xfId="12807"/>
    <cellStyle name="Euro 4 85" xfId="12808"/>
    <cellStyle name="Euro 4 86" xfId="12809"/>
    <cellStyle name="Euro 4 87" xfId="12810"/>
    <cellStyle name="Euro 4 88" xfId="12811"/>
    <cellStyle name="Euro 4 89" xfId="12812"/>
    <cellStyle name="Euro 4 9" xfId="12813"/>
    <cellStyle name="Euro 4 9 10" xfId="12814"/>
    <cellStyle name="Euro 4 9 11" xfId="12815"/>
    <cellStyle name="Euro 4 9 12" xfId="12816"/>
    <cellStyle name="Euro 4 9 13" xfId="12817"/>
    <cellStyle name="Euro 4 9 14" xfId="12818"/>
    <cellStyle name="Euro 4 9 15" xfId="12819"/>
    <cellStyle name="Euro 4 9 2" xfId="12820"/>
    <cellStyle name="Euro 4 9 3" xfId="12821"/>
    <cellStyle name="Euro 4 9 4" xfId="12822"/>
    <cellStyle name="Euro 4 9 5" xfId="12823"/>
    <cellStyle name="Euro 4 9 6" xfId="12824"/>
    <cellStyle name="Euro 4 9 7" xfId="12825"/>
    <cellStyle name="Euro 4 9 8" xfId="12826"/>
    <cellStyle name="Euro 4 9 9" xfId="12827"/>
    <cellStyle name="Euro 4 90" xfId="12828"/>
    <cellStyle name="Euro 4 91" xfId="12829"/>
    <cellStyle name="Euro 4 92" xfId="12830"/>
    <cellStyle name="Euro 4 93" xfId="12831"/>
    <cellStyle name="Euro 4 94" xfId="12832"/>
    <cellStyle name="Euro 4 95" xfId="12833"/>
    <cellStyle name="Euro 4 96" xfId="12834"/>
    <cellStyle name="Euro 40" xfId="12835"/>
    <cellStyle name="Euro 40 10" xfId="12836"/>
    <cellStyle name="Euro 40 11" xfId="12837"/>
    <cellStyle name="Euro 40 12" xfId="12838"/>
    <cellStyle name="Euro 40 13" xfId="12839"/>
    <cellStyle name="Euro 40 14" xfId="12840"/>
    <cellStyle name="Euro 40 15" xfId="12841"/>
    <cellStyle name="Euro 40 16" xfId="12842"/>
    <cellStyle name="Euro 40 17" xfId="12843"/>
    <cellStyle name="Euro 40 18" xfId="12844"/>
    <cellStyle name="Euro 40 19" xfId="12845"/>
    <cellStyle name="Euro 40 2" xfId="12846"/>
    <cellStyle name="Euro 40 3" xfId="12847"/>
    <cellStyle name="Euro 40 4" xfId="12848"/>
    <cellStyle name="Euro 40 5" xfId="12849"/>
    <cellStyle name="Euro 40 6" xfId="12850"/>
    <cellStyle name="Euro 40 7" xfId="12851"/>
    <cellStyle name="Euro 40 8" xfId="12852"/>
    <cellStyle name="Euro 40 9" xfId="12853"/>
    <cellStyle name="Euro 41" xfId="12854"/>
    <cellStyle name="Euro 41 10" xfId="12855"/>
    <cellStyle name="Euro 41 11" xfId="12856"/>
    <cellStyle name="Euro 41 12" xfId="12857"/>
    <cellStyle name="Euro 41 13" xfId="12858"/>
    <cellStyle name="Euro 41 14" xfId="12859"/>
    <cellStyle name="Euro 41 15" xfId="12860"/>
    <cellStyle name="Euro 41 16" xfId="12861"/>
    <cellStyle name="Euro 41 17" xfId="12862"/>
    <cellStyle name="Euro 41 18" xfId="12863"/>
    <cellStyle name="Euro 41 19" xfId="12864"/>
    <cellStyle name="Euro 41 2" xfId="12865"/>
    <cellStyle name="Euro 41 3" xfId="12866"/>
    <cellStyle name="Euro 41 4" xfId="12867"/>
    <cellStyle name="Euro 41 5" xfId="12868"/>
    <cellStyle name="Euro 41 6" xfId="12869"/>
    <cellStyle name="Euro 41 7" xfId="12870"/>
    <cellStyle name="Euro 41 8" xfId="12871"/>
    <cellStyle name="Euro 41 9" xfId="12872"/>
    <cellStyle name="Euro 42" xfId="12873"/>
    <cellStyle name="Euro 42 10" xfId="12874"/>
    <cellStyle name="Euro 42 11" xfId="12875"/>
    <cellStyle name="Euro 42 12" xfId="12876"/>
    <cellStyle name="Euro 42 13" xfId="12877"/>
    <cellStyle name="Euro 42 14" xfId="12878"/>
    <cellStyle name="Euro 42 15" xfId="12879"/>
    <cellStyle name="Euro 42 16" xfId="12880"/>
    <cellStyle name="Euro 42 17" xfId="12881"/>
    <cellStyle name="Euro 42 18" xfId="12882"/>
    <cellStyle name="Euro 42 19" xfId="12883"/>
    <cellStyle name="Euro 42 2" xfId="12884"/>
    <cellStyle name="Euro 42 3" xfId="12885"/>
    <cellStyle name="Euro 42 4" xfId="12886"/>
    <cellStyle name="Euro 42 5" xfId="12887"/>
    <cellStyle name="Euro 42 6" xfId="12888"/>
    <cellStyle name="Euro 42 7" xfId="12889"/>
    <cellStyle name="Euro 42 8" xfId="12890"/>
    <cellStyle name="Euro 42 9" xfId="12891"/>
    <cellStyle name="Euro 43" xfId="12892"/>
    <cellStyle name="Euro 43 10" xfId="12893"/>
    <cellStyle name="Euro 43 11" xfId="12894"/>
    <cellStyle name="Euro 43 12" xfId="12895"/>
    <cellStyle name="Euro 43 13" xfId="12896"/>
    <cellStyle name="Euro 43 14" xfId="12897"/>
    <cellStyle name="Euro 43 15" xfId="12898"/>
    <cellStyle name="Euro 43 16" xfId="12899"/>
    <cellStyle name="Euro 43 17" xfId="12900"/>
    <cellStyle name="Euro 43 18" xfId="12901"/>
    <cellStyle name="Euro 43 19" xfId="12902"/>
    <cellStyle name="Euro 43 2" xfId="12903"/>
    <cellStyle name="Euro 43 3" xfId="12904"/>
    <cellStyle name="Euro 43 4" xfId="12905"/>
    <cellStyle name="Euro 43 5" xfId="12906"/>
    <cellStyle name="Euro 43 6" xfId="12907"/>
    <cellStyle name="Euro 43 7" xfId="12908"/>
    <cellStyle name="Euro 43 8" xfId="12909"/>
    <cellStyle name="Euro 43 9" xfId="12910"/>
    <cellStyle name="Euro 44" xfId="12911"/>
    <cellStyle name="Euro 44 10" xfId="12912"/>
    <cellStyle name="Euro 44 11" xfId="12913"/>
    <cellStyle name="Euro 44 12" xfId="12914"/>
    <cellStyle name="Euro 44 13" xfId="12915"/>
    <cellStyle name="Euro 44 14" xfId="12916"/>
    <cellStyle name="Euro 44 15" xfId="12917"/>
    <cellStyle name="Euro 44 16" xfId="12918"/>
    <cellStyle name="Euro 44 17" xfId="12919"/>
    <cellStyle name="Euro 44 18" xfId="12920"/>
    <cellStyle name="Euro 44 19" xfId="12921"/>
    <cellStyle name="Euro 44 2" xfId="12922"/>
    <cellStyle name="Euro 44 3" xfId="12923"/>
    <cellStyle name="Euro 44 4" xfId="12924"/>
    <cellStyle name="Euro 44 5" xfId="12925"/>
    <cellStyle name="Euro 44 6" xfId="12926"/>
    <cellStyle name="Euro 44 7" xfId="12927"/>
    <cellStyle name="Euro 44 8" xfId="12928"/>
    <cellStyle name="Euro 44 9" xfId="12929"/>
    <cellStyle name="Euro 45" xfId="12930"/>
    <cellStyle name="Euro 45 10" xfId="12931"/>
    <cellStyle name="Euro 45 11" xfId="12932"/>
    <cellStyle name="Euro 45 12" xfId="12933"/>
    <cellStyle name="Euro 45 13" xfId="12934"/>
    <cellStyle name="Euro 45 14" xfId="12935"/>
    <cellStyle name="Euro 45 15" xfId="12936"/>
    <cellStyle name="Euro 45 2" xfId="12937"/>
    <cellStyle name="Euro 45 3" xfId="12938"/>
    <cellStyle name="Euro 45 4" xfId="12939"/>
    <cellStyle name="Euro 45 5" xfId="12940"/>
    <cellStyle name="Euro 45 6" xfId="12941"/>
    <cellStyle name="Euro 45 7" xfId="12942"/>
    <cellStyle name="Euro 45 8" xfId="12943"/>
    <cellStyle name="Euro 45 9" xfId="12944"/>
    <cellStyle name="Euro 46" xfId="12945"/>
    <cellStyle name="Euro 46 10" xfId="12946"/>
    <cellStyle name="Euro 46 11" xfId="12947"/>
    <cellStyle name="Euro 46 12" xfId="12948"/>
    <cellStyle name="Euro 46 13" xfId="12949"/>
    <cellStyle name="Euro 46 14" xfId="12950"/>
    <cellStyle name="Euro 46 15" xfId="12951"/>
    <cellStyle name="Euro 46 2" xfId="12952"/>
    <cellStyle name="Euro 46 3" xfId="12953"/>
    <cellStyle name="Euro 46 4" xfId="12954"/>
    <cellStyle name="Euro 46 5" xfId="12955"/>
    <cellStyle name="Euro 46 6" xfId="12956"/>
    <cellStyle name="Euro 46 7" xfId="12957"/>
    <cellStyle name="Euro 46 8" xfId="12958"/>
    <cellStyle name="Euro 46 9" xfId="12959"/>
    <cellStyle name="Euro 47" xfId="12960"/>
    <cellStyle name="Euro 47 10" xfId="12961"/>
    <cellStyle name="Euro 47 11" xfId="12962"/>
    <cellStyle name="Euro 47 12" xfId="12963"/>
    <cellStyle name="Euro 47 13" xfId="12964"/>
    <cellStyle name="Euro 47 14" xfId="12965"/>
    <cellStyle name="Euro 47 15" xfId="12966"/>
    <cellStyle name="Euro 47 2" xfId="12967"/>
    <cellStyle name="Euro 47 3" xfId="12968"/>
    <cellStyle name="Euro 47 4" xfId="12969"/>
    <cellStyle name="Euro 47 5" xfId="12970"/>
    <cellStyle name="Euro 47 6" xfId="12971"/>
    <cellStyle name="Euro 47 7" xfId="12972"/>
    <cellStyle name="Euro 47 8" xfId="12973"/>
    <cellStyle name="Euro 47 9" xfId="12974"/>
    <cellStyle name="Euro 5" xfId="12975"/>
    <cellStyle name="Euro 5 10" xfId="12976"/>
    <cellStyle name="Euro 5 10 10" xfId="12977"/>
    <cellStyle name="Euro 5 10 11" xfId="12978"/>
    <cellStyle name="Euro 5 10 12" xfId="12979"/>
    <cellStyle name="Euro 5 10 13" xfId="12980"/>
    <cellStyle name="Euro 5 10 14" xfId="12981"/>
    <cellStyle name="Euro 5 10 15" xfId="12982"/>
    <cellStyle name="Euro 5 10 2" xfId="12983"/>
    <cellStyle name="Euro 5 10 3" xfId="12984"/>
    <cellStyle name="Euro 5 10 4" xfId="12985"/>
    <cellStyle name="Euro 5 10 5" xfId="12986"/>
    <cellStyle name="Euro 5 10 6" xfId="12987"/>
    <cellStyle name="Euro 5 10 7" xfId="12988"/>
    <cellStyle name="Euro 5 10 8" xfId="12989"/>
    <cellStyle name="Euro 5 10 9" xfId="12990"/>
    <cellStyle name="Euro 5 11" xfId="12991"/>
    <cellStyle name="Euro 5 11 10" xfId="12992"/>
    <cellStyle name="Euro 5 11 11" xfId="12993"/>
    <cellStyle name="Euro 5 11 12" xfId="12994"/>
    <cellStyle name="Euro 5 11 13" xfId="12995"/>
    <cellStyle name="Euro 5 11 14" xfId="12996"/>
    <cellStyle name="Euro 5 11 15" xfId="12997"/>
    <cellStyle name="Euro 5 11 2" xfId="12998"/>
    <cellStyle name="Euro 5 11 3" xfId="12999"/>
    <cellStyle name="Euro 5 11 4" xfId="13000"/>
    <cellStyle name="Euro 5 11 5" xfId="13001"/>
    <cellStyle name="Euro 5 11 6" xfId="13002"/>
    <cellStyle name="Euro 5 11 7" xfId="13003"/>
    <cellStyle name="Euro 5 11 8" xfId="13004"/>
    <cellStyle name="Euro 5 11 9" xfId="13005"/>
    <cellStyle name="Euro 5 12" xfId="13006"/>
    <cellStyle name="Euro 5 12 10" xfId="13007"/>
    <cellStyle name="Euro 5 12 11" xfId="13008"/>
    <cellStyle name="Euro 5 12 12" xfId="13009"/>
    <cellStyle name="Euro 5 12 13" xfId="13010"/>
    <cellStyle name="Euro 5 12 14" xfId="13011"/>
    <cellStyle name="Euro 5 12 15" xfId="13012"/>
    <cellStyle name="Euro 5 12 2" xfId="13013"/>
    <cellStyle name="Euro 5 12 3" xfId="13014"/>
    <cellStyle name="Euro 5 12 4" xfId="13015"/>
    <cellStyle name="Euro 5 12 5" xfId="13016"/>
    <cellStyle name="Euro 5 12 6" xfId="13017"/>
    <cellStyle name="Euro 5 12 7" xfId="13018"/>
    <cellStyle name="Euro 5 12 8" xfId="13019"/>
    <cellStyle name="Euro 5 12 9" xfId="13020"/>
    <cellStyle name="Euro 5 13" xfId="13021"/>
    <cellStyle name="Euro 5 13 10" xfId="13022"/>
    <cellStyle name="Euro 5 13 11" xfId="13023"/>
    <cellStyle name="Euro 5 13 12" xfId="13024"/>
    <cellStyle name="Euro 5 13 13" xfId="13025"/>
    <cellStyle name="Euro 5 13 14" xfId="13026"/>
    <cellStyle name="Euro 5 13 15" xfId="13027"/>
    <cellStyle name="Euro 5 13 2" xfId="13028"/>
    <cellStyle name="Euro 5 13 3" xfId="13029"/>
    <cellStyle name="Euro 5 13 4" xfId="13030"/>
    <cellStyle name="Euro 5 13 5" xfId="13031"/>
    <cellStyle name="Euro 5 13 6" xfId="13032"/>
    <cellStyle name="Euro 5 13 7" xfId="13033"/>
    <cellStyle name="Euro 5 13 8" xfId="13034"/>
    <cellStyle name="Euro 5 13 9" xfId="13035"/>
    <cellStyle name="Euro 5 14" xfId="13036"/>
    <cellStyle name="Euro 5 14 10" xfId="13037"/>
    <cellStyle name="Euro 5 14 11" xfId="13038"/>
    <cellStyle name="Euro 5 14 12" xfId="13039"/>
    <cellStyle name="Euro 5 14 13" xfId="13040"/>
    <cellStyle name="Euro 5 14 14" xfId="13041"/>
    <cellStyle name="Euro 5 14 15" xfId="13042"/>
    <cellStyle name="Euro 5 14 2" xfId="13043"/>
    <cellStyle name="Euro 5 14 3" xfId="13044"/>
    <cellStyle name="Euro 5 14 4" xfId="13045"/>
    <cellStyle name="Euro 5 14 5" xfId="13046"/>
    <cellStyle name="Euro 5 14 6" xfId="13047"/>
    <cellStyle name="Euro 5 14 7" xfId="13048"/>
    <cellStyle name="Euro 5 14 8" xfId="13049"/>
    <cellStyle name="Euro 5 14 9" xfId="13050"/>
    <cellStyle name="Euro 5 15" xfId="13051"/>
    <cellStyle name="Euro 5 15 10" xfId="13052"/>
    <cellStyle name="Euro 5 15 11" xfId="13053"/>
    <cellStyle name="Euro 5 15 12" xfId="13054"/>
    <cellStyle name="Euro 5 15 13" xfId="13055"/>
    <cellStyle name="Euro 5 15 14" xfId="13056"/>
    <cellStyle name="Euro 5 15 15" xfId="13057"/>
    <cellStyle name="Euro 5 15 2" xfId="13058"/>
    <cellStyle name="Euro 5 15 3" xfId="13059"/>
    <cellStyle name="Euro 5 15 4" xfId="13060"/>
    <cellStyle name="Euro 5 15 5" xfId="13061"/>
    <cellStyle name="Euro 5 15 6" xfId="13062"/>
    <cellStyle name="Euro 5 15 7" xfId="13063"/>
    <cellStyle name="Euro 5 15 8" xfId="13064"/>
    <cellStyle name="Euro 5 15 9" xfId="13065"/>
    <cellStyle name="Euro 5 16" xfId="13066"/>
    <cellStyle name="Euro 5 16 10" xfId="13067"/>
    <cellStyle name="Euro 5 16 11" xfId="13068"/>
    <cellStyle name="Euro 5 16 12" xfId="13069"/>
    <cellStyle name="Euro 5 16 13" xfId="13070"/>
    <cellStyle name="Euro 5 16 14" xfId="13071"/>
    <cellStyle name="Euro 5 16 15" xfId="13072"/>
    <cellStyle name="Euro 5 16 2" xfId="13073"/>
    <cellStyle name="Euro 5 16 3" xfId="13074"/>
    <cellStyle name="Euro 5 16 4" xfId="13075"/>
    <cellStyle name="Euro 5 16 5" xfId="13076"/>
    <cellStyle name="Euro 5 16 6" xfId="13077"/>
    <cellStyle name="Euro 5 16 7" xfId="13078"/>
    <cellStyle name="Euro 5 16 8" xfId="13079"/>
    <cellStyle name="Euro 5 16 9" xfId="13080"/>
    <cellStyle name="Euro 5 17" xfId="13081"/>
    <cellStyle name="Euro 5 17 10" xfId="13082"/>
    <cellStyle name="Euro 5 17 11" xfId="13083"/>
    <cellStyle name="Euro 5 17 12" xfId="13084"/>
    <cellStyle name="Euro 5 17 13" xfId="13085"/>
    <cellStyle name="Euro 5 17 14" xfId="13086"/>
    <cellStyle name="Euro 5 17 15" xfId="13087"/>
    <cellStyle name="Euro 5 17 2" xfId="13088"/>
    <cellStyle name="Euro 5 17 3" xfId="13089"/>
    <cellStyle name="Euro 5 17 4" xfId="13090"/>
    <cellStyle name="Euro 5 17 5" xfId="13091"/>
    <cellStyle name="Euro 5 17 6" xfId="13092"/>
    <cellStyle name="Euro 5 17 7" xfId="13093"/>
    <cellStyle name="Euro 5 17 8" xfId="13094"/>
    <cellStyle name="Euro 5 17 9" xfId="13095"/>
    <cellStyle name="Euro 5 18" xfId="13096"/>
    <cellStyle name="Euro 5 18 10" xfId="13097"/>
    <cellStyle name="Euro 5 18 11" xfId="13098"/>
    <cellStyle name="Euro 5 18 12" xfId="13099"/>
    <cellStyle name="Euro 5 18 13" xfId="13100"/>
    <cellStyle name="Euro 5 18 14" xfId="13101"/>
    <cellStyle name="Euro 5 18 15" xfId="13102"/>
    <cellStyle name="Euro 5 18 2" xfId="13103"/>
    <cellStyle name="Euro 5 18 3" xfId="13104"/>
    <cellStyle name="Euro 5 18 4" xfId="13105"/>
    <cellStyle name="Euro 5 18 5" xfId="13106"/>
    <cellStyle name="Euro 5 18 6" xfId="13107"/>
    <cellStyle name="Euro 5 18 7" xfId="13108"/>
    <cellStyle name="Euro 5 18 8" xfId="13109"/>
    <cellStyle name="Euro 5 18 9" xfId="13110"/>
    <cellStyle name="Euro 5 19" xfId="13111"/>
    <cellStyle name="Euro 5 19 10" xfId="13112"/>
    <cellStyle name="Euro 5 19 11" xfId="13113"/>
    <cellStyle name="Euro 5 19 12" xfId="13114"/>
    <cellStyle name="Euro 5 19 13" xfId="13115"/>
    <cellStyle name="Euro 5 19 14" xfId="13116"/>
    <cellStyle name="Euro 5 19 15" xfId="13117"/>
    <cellStyle name="Euro 5 19 2" xfId="13118"/>
    <cellStyle name="Euro 5 19 3" xfId="13119"/>
    <cellStyle name="Euro 5 19 4" xfId="13120"/>
    <cellStyle name="Euro 5 19 5" xfId="13121"/>
    <cellStyle name="Euro 5 19 6" xfId="13122"/>
    <cellStyle name="Euro 5 19 7" xfId="13123"/>
    <cellStyle name="Euro 5 19 8" xfId="13124"/>
    <cellStyle name="Euro 5 19 9" xfId="13125"/>
    <cellStyle name="Euro 5 2" xfId="13126"/>
    <cellStyle name="Euro 5 2 10" xfId="13127"/>
    <cellStyle name="Euro 5 2 11" xfId="13128"/>
    <cellStyle name="Euro 5 2 12" xfId="13129"/>
    <cellStyle name="Euro 5 2 13" xfId="13130"/>
    <cellStyle name="Euro 5 2 14" xfId="13131"/>
    <cellStyle name="Euro 5 2 15" xfId="13132"/>
    <cellStyle name="Euro 5 2 2" xfId="13133"/>
    <cellStyle name="Euro 5 2 3" xfId="13134"/>
    <cellStyle name="Euro 5 2 4" xfId="13135"/>
    <cellStyle name="Euro 5 2 5" xfId="13136"/>
    <cellStyle name="Euro 5 2 6" xfId="13137"/>
    <cellStyle name="Euro 5 2 7" xfId="13138"/>
    <cellStyle name="Euro 5 2 8" xfId="13139"/>
    <cellStyle name="Euro 5 2 9" xfId="13140"/>
    <cellStyle name="Euro 5 20" xfId="13141"/>
    <cellStyle name="Euro 5 20 10" xfId="13142"/>
    <cellStyle name="Euro 5 20 11" xfId="13143"/>
    <cellStyle name="Euro 5 20 12" xfId="13144"/>
    <cellStyle name="Euro 5 20 13" xfId="13145"/>
    <cellStyle name="Euro 5 20 14" xfId="13146"/>
    <cellStyle name="Euro 5 20 15" xfId="13147"/>
    <cellStyle name="Euro 5 20 2" xfId="13148"/>
    <cellStyle name="Euro 5 20 3" xfId="13149"/>
    <cellStyle name="Euro 5 20 4" xfId="13150"/>
    <cellStyle name="Euro 5 20 5" xfId="13151"/>
    <cellStyle name="Euro 5 20 6" xfId="13152"/>
    <cellStyle name="Euro 5 20 7" xfId="13153"/>
    <cellStyle name="Euro 5 20 8" xfId="13154"/>
    <cellStyle name="Euro 5 20 9" xfId="13155"/>
    <cellStyle name="Euro 5 21" xfId="13156"/>
    <cellStyle name="Euro 5 21 10" xfId="13157"/>
    <cellStyle name="Euro 5 21 11" xfId="13158"/>
    <cellStyle name="Euro 5 21 12" xfId="13159"/>
    <cellStyle name="Euro 5 21 13" xfId="13160"/>
    <cellStyle name="Euro 5 21 14" xfId="13161"/>
    <cellStyle name="Euro 5 21 15" xfId="13162"/>
    <cellStyle name="Euro 5 21 2" xfId="13163"/>
    <cellStyle name="Euro 5 21 3" xfId="13164"/>
    <cellStyle name="Euro 5 21 4" xfId="13165"/>
    <cellStyle name="Euro 5 21 5" xfId="13166"/>
    <cellStyle name="Euro 5 21 6" xfId="13167"/>
    <cellStyle name="Euro 5 21 7" xfId="13168"/>
    <cellStyle name="Euro 5 21 8" xfId="13169"/>
    <cellStyle name="Euro 5 21 9" xfId="13170"/>
    <cellStyle name="Euro 5 22" xfId="13171"/>
    <cellStyle name="Euro 5 22 10" xfId="13172"/>
    <cellStyle name="Euro 5 22 11" xfId="13173"/>
    <cellStyle name="Euro 5 22 12" xfId="13174"/>
    <cellStyle name="Euro 5 22 13" xfId="13175"/>
    <cellStyle name="Euro 5 22 14" xfId="13176"/>
    <cellStyle name="Euro 5 22 15" xfId="13177"/>
    <cellStyle name="Euro 5 22 2" xfId="13178"/>
    <cellStyle name="Euro 5 22 3" xfId="13179"/>
    <cellStyle name="Euro 5 22 4" xfId="13180"/>
    <cellStyle name="Euro 5 22 5" xfId="13181"/>
    <cellStyle name="Euro 5 22 6" xfId="13182"/>
    <cellStyle name="Euro 5 22 7" xfId="13183"/>
    <cellStyle name="Euro 5 22 8" xfId="13184"/>
    <cellStyle name="Euro 5 22 9" xfId="13185"/>
    <cellStyle name="Euro 5 23" xfId="13186"/>
    <cellStyle name="Euro 5 23 10" xfId="13187"/>
    <cellStyle name="Euro 5 23 11" xfId="13188"/>
    <cellStyle name="Euro 5 23 12" xfId="13189"/>
    <cellStyle name="Euro 5 23 13" xfId="13190"/>
    <cellStyle name="Euro 5 23 14" xfId="13191"/>
    <cellStyle name="Euro 5 23 15" xfId="13192"/>
    <cellStyle name="Euro 5 23 2" xfId="13193"/>
    <cellStyle name="Euro 5 23 3" xfId="13194"/>
    <cellStyle name="Euro 5 23 4" xfId="13195"/>
    <cellStyle name="Euro 5 23 5" xfId="13196"/>
    <cellStyle name="Euro 5 23 6" xfId="13197"/>
    <cellStyle name="Euro 5 23 7" xfId="13198"/>
    <cellStyle name="Euro 5 23 8" xfId="13199"/>
    <cellStyle name="Euro 5 23 9" xfId="13200"/>
    <cellStyle name="Euro 5 24" xfId="13201"/>
    <cellStyle name="Euro 5 24 10" xfId="13202"/>
    <cellStyle name="Euro 5 24 11" xfId="13203"/>
    <cellStyle name="Euro 5 24 12" xfId="13204"/>
    <cellStyle name="Euro 5 24 13" xfId="13205"/>
    <cellStyle name="Euro 5 24 14" xfId="13206"/>
    <cellStyle name="Euro 5 24 15" xfId="13207"/>
    <cellStyle name="Euro 5 24 2" xfId="13208"/>
    <cellStyle name="Euro 5 24 3" xfId="13209"/>
    <cellStyle name="Euro 5 24 4" xfId="13210"/>
    <cellStyle name="Euro 5 24 5" xfId="13211"/>
    <cellStyle name="Euro 5 24 6" xfId="13212"/>
    <cellStyle name="Euro 5 24 7" xfId="13213"/>
    <cellStyle name="Euro 5 24 8" xfId="13214"/>
    <cellStyle name="Euro 5 24 9" xfId="13215"/>
    <cellStyle name="Euro 5 25" xfId="13216"/>
    <cellStyle name="Euro 5 25 10" xfId="13217"/>
    <cellStyle name="Euro 5 25 11" xfId="13218"/>
    <cellStyle name="Euro 5 25 12" xfId="13219"/>
    <cellStyle name="Euro 5 25 13" xfId="13220"/>
    <cellStyle name="Euro 5 25 14" xfId="13221"/>
    <cellStyle name="Euro 5 25 15" xfId="13222"/>
    <cellStyle name="Euro 5 25 2" xfId="13223"/>
    <cellStyle name="Euro 5 25 3" xfId="13224"/>
    <cellStyle name="Euro 5 25 4" xfId="13225"/>
    <cellStyle name="Euro 5 25 5" xfId="13226"/>
    <cellStyle name="Euro 5 25 6" xfId="13227"/>
    <cellStyle name="Euro 5 25 7" xfId="13228"/>
    <cellStyle name="Euro 5 25 8" xfId="13229"/>
    <cellStyle name="Euro 5 25 9" xfId="13230"/>
    <cellStyle name="Euro 5 26" xfId="13231"/>
    <cellStyle name="Euro 5 26 10" xfId="13232"/>
    <cellStyle name="Euro 5 26 11" xfId="13233"/>
    <cellStyle name="Euro 5 26 12" xfId="13234"/>
    <cellStyle name="Euro 5 26 13" xfId="13235"/>
    <cellStyle name="Euro 5 26 14" xfId="13236"/>
    <cellStyle name="Euro 5 26 15" xfId="13237"/>
    <cellStyle name="Euro 5 26 2" xfId="13238"/>
    <cellStyle name="Euro 5 26 3" xfId="13239"/>
    <cellStyle name="Euro 5 26 4" xfId="13240"/>
    <cellStyle name="Euro 5 26 5" xfId="13241"/>
    <cellStyle name="Euro 5 26 6" xfId="13242"/>
    <cellStyle name="Euro 5 26 7" xfId="13243"/>
    <cellStyle name="Euro 5 26 8" xfId="13244"/>
    <cellStyle name="Euro 5 26 9" xfId="13245"/>
    <cellStyle name="Euro 5 27" xfId="13246"/>
    <cellStyle name="Euro 5 27 10" xfId="13247"/>
    <cellStyle name="Euro 5 27 11" xfId="13248"/>
    <cellStyle name="Euro 5 27 12" xfId="13249"/>
    <cellStyle name="Euro 5 27 13" xfId="13250"/>
    <cellStyle name="Euro 5 27 14" xfId="13251"/>
    <cellStyle name="Euro 5 27 15" xfId="13252"/>
    <cellStyle name="Euro 5 27 2" xfId="13253"/>
    <cellStyle name="Euro 5 27 3" xfId="13254"/>
    <cellStyle name="Euro 5 27 4" xfId="13255"/>
    <cellStyle name="Euro 5 27 5" xfId="13256"/>
    <cellStyle name="Euro 5 27 6" xfId="13257"/>
    <cellStyle name="Euro 5 27 7" xfId="13258"/>
    <cellStyle name="Euro 5 27 8" xfId="13259"/>
    <cellStyle name="Euro 5 27 9" xfId="13260"/>
    <cellStyle name="Euro 5 28" xfId="13261"/>
    <cellStyle name="Euro 5 28 10" xfId="13262"/>
    <cellStyle name="Euro 5 28 11" xfId="13263"/>
    <cellStyle name="Euro 5 28 12" xfId="13264"/>
    <cellStyle name="Euro 5 28 13" xfId="13265"/>
    <cellStyle name="Euro 5 28 14" xfId="13266"/>
    <cellStyle name="Euro 5 28 15" xfId="13267"/>
    <cellStyle name="Euro 5 28 2" xfId="13268"/>
    <cellStyle name="Euro 5 28 3" xfId="13269"/>
    <cellStyle name="Euro 5 28 4" xfId="13270"/>
    <cellStyle name="Euro 5 28 5" xfId="13271"/>
    <cellStyle name="Euro 5 28 6" xfId="13272"/>
    <cellStyle name="Euro 5 28 7" xfId="13273"/>
    <cellStyle name="Euro 5 28 8" xfId="13274"/>
    <cellStyle name="Euro 5 28 9" xfId="13275"/>
    <cellStyle name="Euro 5 29" xfId="13276"/>
    <cellStyle name="Euro 5 29 10" xfId="13277"/>
    <cellStyle name="Euro 5 29 11" xfId="13278"/>
    <cellStyle name="Euro 5 29 12" xfId="13279"/>
    <cellStyle name="Euro 5 29 13" xfId="13280"/>
    <cellStyle name="Euro 5 29 14" xfId="13281"/>
    <cellStyle name="Euro 5 29 15" xfId="13282"/>
    <cellStyle name="Euro 5 29 2" xfId="13283"/>
    <cellStyle name="Euro 5 29 3" xfId="13284"/>
    <cellStyle name="Euro 5 29 4" xfId="13285"/>
    <cellStyle name="Euro 5 29 5" xfId="13286"/>
    <cellStyle name="Euro 5 29 6" xfId="13287"/>
    <cellStyle name="Euro 5 29 7" xfId="13288"/>
    <cellStyle name="Euro 5 29 8" xfId="13289"/>
    <cellStyle name="Euro 5 29 9" xfId="13290"/>
    <cellStyle name="Euro 5 3" xfId="13291"/>
    <cellStyle name="Euro 5 3 10" xfId="13292"/>
    <cellStyle name="Euro 5 3 11" xfId="13293"/>
    <cellStyle name="Euro 5 3 12" xfId="13294"/>
    <cellStyle name="Euro 5 3 13" xfId="13295"/>
    <cellStyle name="Euro 5 3 14" xfId="13296"/>
    <cellStyle name="Euro 5 3 15" xfId="13297"/>
    <cellStyle name="Euro 5 3 2" xfId="13298"/>
    <cellStyle name="Euro 5 3 3" xfId="13299"/>
    <cellStyle name="Euro 5 3 4" xfId="13300"/>
    <cellStyle name="Euro 5 3 5" xfId="13301"/>
    <cellStyle name="Euro 5 3 6" xfId="13302"/>
    <cellStyle name="Euro 5 3 7" xfId="13303"/>
    <cellStyle name="Euro 5 3 8" xfId="13304"/>
    <cellStyle name="Euro 5 3 9" xfId="13305"/>
    <cellStyle name="Euro 5 30" xfId="13306"/>
    <cellStyle name="Euro 5 30 10" xfId="13307"/>
    <cellStyle name="Euro 5 30 11" xfId="13308"/>
    <cellStyle name="Euro 5 30 12" xfId="13309"/>
    <cellStyle name="Euro 5 30 13" xfId="13310"/>
    <cellStyle name="Euro 5 30 14" xfId="13311"/>
    <cellStyle name="Euro 5 30 15" xfId="13312"/>
    <cellStyle name="Euro 5 30 2" xfId="13313"/>
    <cellStyle name="Euro 5 30 3" xfId="13314"/>
    <cellStyle name="Euro 5 30 4" xfId="13315"/>
    <cellStyle name="Euro 5 30 5" xfId="13316"/>
    <cellStyle name="Euro 5 30 6" xfId="13317"/>
    <cellStyle name="Euro 5 30 7" xfId="13318"/>
    <cellStyle name="Euro 5 30 8" xfId="13319"/>
    <cellStyle name="Euro 5 30 9" xfId="13320"/>
    <cellStyle name="Euro 5 31" xfId="13321"/>
    <cellStyle name="Euro 5 31 10" xfId="13322"/>
    <cellStyle name="Euro 5 31 11" xfId="13323"/>
    <cellStyle name="Euro 5 31 12" xfId="13324"/>
    <cellStyle name="Euro 5 31 13" xfId="13325"/>
    <cellStyle name="Euro 5 31 14" xfId="13326"/>
    <cellStyle name="Euro 5 31 15" xfId="13327"/>
    <cellStyle name="Euro 5 31 2" xfId="13328"/>
    <cellStyle name="Euro 5 31 3" xfId="13329"/>
    <cellStyle name="Euro 5 31 4" xfId="13330"/>
    <cellStyle name="Euro 5 31 5" xfId="13331"/>
    <cellStyle name="Euro 5 31 6" xfId="13332"/>
    <cellStyle name="Euro 5 31 7" xfId="13333"/>
    <cellStyle name="Euro 5 31 8" xfId="13334"/>
    <cellStyle name="Euro 5 31 9" xfId="13335"/>
    <cellStyle name="Euro 5 32" xfId="13336"/>
    <cellStyle name="Euro 5 32 10" xfId="13337"/>
    <cellStyle name="Euro 5 32 11" xfId="13338"/>
    <cellStyle name="Euro 5 32 12" xfId="13339"/>
    <cellStyle name="Euro 5 32 13" xfId="13340"/>
    <cellStyle name="Euro 5 32 14" xfId="13341"/>
    <cellStyle name="Euro 5 32 15" xfId="13342"/>
    <cellStyle name="Euro 5 32 2" xfId="13343"/>
    <cellStyle name="Euro 5 32 3" xfId="13344"/>
    <cellStyle name="Euro 5 32 4" xfId="13345"/>
    <cellStyle name="Euro 5 32 5" xfId="13346"/>
    <cellStyle name="Euro 5 32 6" xfId="13347"/>
    <cellStyle name="Euro 5 32 7" xfId="13348"/>
    <cellStyle name="Euro 5 32 8" xfId="13349"/>
    <cellStyle name="Euro 5 32 9" xfId="13350"/>
    <cellStyle name="Euro 5 33" xfId="13351"/>
    <cellStyle name="Euro 5 33 10" xfId="13352"/>
    <cellStyle name="Euro 5 33 11" xfId="13353"/>
    <cellStyle name="Euro 5 33 12" xfId="13354"/>
    <cellStyle name="Euro 5 33 13" xfId="13355"/>
    <cellStyle name="Euro 5 33 14" xfId="13356"/>
    <cellStyle name="Euro 5 33 15" xfId="13357"/>
    <cellStyle name="Euro 5 33 2" xfId="13358"/>
    <cellStyle name="Euro 5 33 3" xfId="13359"/>
    <cellStyle name="Euro 5 33 4" xfId="13360"/>
    <cellStyle name="Euro 5 33 5" xfId="13361"/>
    <cellStyle name="Euro 5 33 6" xfId="13362"/>
    <cellStyle name="Euro 5 33 7" xfId="13363"/>
    <cellStyle name="Euro 5 33 8" xfId="13364"/>
    <cellStyle name="Euro 5 33 9" xfId="13365"/>
    <cellStyle name="Euro 5 34" xfId="13366"/>
    <cellStyle name="Euro 5 34 10" xfId="13367"/>
    <cellStyle name="Euro 5 34 11" xfId="13368"/>
    <cellStyle name="Euro 5 34 12" xfId="13369"/>
    <cellStyle name="Euro 5 34 13" xfId="13370"/>
    <cellStyle name="Euro 5 34 14" xfId="13371"/>
    <cellStyle name="Euro 5 34 15" xfId="13372"/>
    <cellStyle name="Euro 5 34 2" xfId="13373"/>
    <cellStyle name="Euro 5 34 3" xfId="13374"/>
    <cellStyle name="Euro 5 34 4" xfId="13375"/>
    <cellStyle name="Euro 5 34 5" xfId="13376"/>
    <cellStyle name="Euro 5 34 6" xfId="13377"/>
    <cellStyle name="Euro 5 34 7" xfId="13378"/>
    <cellStyle name="Euro 5 34 8" xfId="13379"/>
    <cellStyle name="Euro 5 34 9" xfId="13380"/>
    <cellStyle name="Euro 5 35" xfId="13381"/>
    <cellStyle name="Euro 5 35 10" xfId="13382"/>
    <cellStyle name="Euro 5 35 11" xfId="13383"/>
    <cellStyle name="Euro 5 35 12" xfId="13384"/>
    <cellStyle name="Euro 5 35 13" xfId="13385"/>
    <cellStyle name="Euro 5 35 14" xfId="13386"/>
    <cellStyle name="Euro 5 35 15" xfId="13387"/>
    <cellStyle name="Euro 5 35 2" xfId="13388"/>
    <cellStyle name="Euro 5 35 3" xfId="13389"/>
    <cellStyle name="Euro 5 35 4" xfId="13390"/>
    <cellStyle name="Euro 5 35 5" xfId="13391"/>
    <cellStyle name="Euro 5 35 6" xfId="13392"/>
    <cellStyle name="Euro 5 35 7" xfId="13393"/>
    <cellStyle name="Euro 5 35 8" xfId="13394"/>
    <cellStyle name="Euro 5 35 9" xfId="13395"/>
    <cellStyle name="Euro 5 36" xfId="13396"/>
    <cellStyle name="Euro 5 36 10" xfId="13397"/>
    <cellStyle name="Euro 5 36 11" xfId="13398"/>
    <cellStyle name="Euro 5 36 12" xfId="13399"/>
    <cellStyle name="Euro 5 36 13" xfId="13400"/>
    <cellStyle name="Euro 5 36 14" xfId="13401"/>
    <cellStyle name="Euro 5 36 15" xfId="13402"/>
    <cellStyle name="Euro 5 36 2" xfId="13403"/>
    <cellStyle name="Euro 5 36 3" xfId="13404"/>
    <cellStyle name="Euro 5 36 4" xfId="13405"/>
    <cellStyle name="Euro 5 36 5" xfId="13406"/>
    <cellStyle name="Euro 5 36 6" xfId="13407"/>
    <cellStyle name="Euro 5 36 7" xfId="13408"/>
    <cellStyle name="Euro 5 36 8" xfId="13409"/>
    <cellStyle name="Euro 5 36 9" xfId="13410"/>
    <cellStyle name="Euro 5 37" xfId="13411"/>
    <cellStyle name="Euro 5 37 10" xfId="13412"/>
    <cellStyle name="Euro 5 37 11" xfId="13413"/>
    <cellStyle name="Euro 5 37 12" xfId="13414"/>
    <cellStyle name="Euro 5 37 13" xfId="13415"/>
    <cellStyle name="Euro 5 37 14" xfId="13416"/>
    <cellStyle name="Euro 5 37 15" xfId="13417"/>
    <cellStyle name="Euro 5 37 2" xfId="13418"/>
    <cellStyle name="Euro 5 37 3" xfId="13419"/>
    <cellStyle name="Euro 5 37 4" xfId="13420"/>
    <cellStyle name="Euro 5 37 5" xfId="13421"/>
    <cellStyle name="Euro 5 37 6" xfId="13422"/>
    <cellStyle name="Euro 5 37 7" xfId="13423"/>
    <cellStyle name="Euro 5 37 8" xfId="13424"/>
    <cellStyle name="Euro 5 37 9" xfId="13425"/>
    <cellStyle name="Euro 5 38" xfId="13426"/>
    <cellStyle name="Euro 5 38 10" xfId="13427"/>
    <cellStyle name="Euro 5 38 11" xfId="13428"/>
    <cellStyle name="Euro 5 38 12" xfId="13429"/>
    <cellStyle name="Euro 5 38 13" xfId="13430"/>
    <cellStyle name="Euro 5 38 14" xfId="13431"/>
    <cellStyle name="Euro 5 38 15" xfId="13432"/>
    <cellStyle name="Euro 5 38 2" xfId="13433"/>
    <cellStyle name="Euro 5 38 3" xfId="13434"/>
    <cellStyle name="Euro 5 38 4" xfId="13435"/>
    <cellStyle name="Euro 5 38 5" xfId="13436"/>
    <cellStyle name="Euro 5 38 6" xfId="13437"/>
    <cellStyle name="Euro 5 38 7" xfId="13438"/>
    <cellStyle name="Euro 5 38 8" xfId="13439"/>
    <cellStyle name="Euro 5 38 9" xfId="13440"/>
    <cellStyle name="Euro 5 39" xfId="13441"/>
    <cellStyle name="Euro 5 39 10" xfId="13442"/>
    <cellStyle name="Euro 5 39 11" xfId="13443"/>
    <cellStyle name="Euro 5 39 12" xfId="13444"/>
    <cellStyle name="Euro 5 39 13" xfId="13445"/>
    <cellStyle name="Euro 5 39 14" xfId="13446"/>
    <cellStyle name="Euro 5 39 15" xfId="13447"/>
    <cellStyle name="Euro 5 39 2" xfId="13448"/>
    <cellStyle name="Euro 5 39 3" xfId="13449"/>
    <cellStyle name="Euro 5 39 4" xfId="13450"/>
    <cellStyle name="Euro 5 39 4 2" xfId="13451"/>
    <cellStyle name="Euro 5 39 5" xfId="13452"/>
    <cellStyle name="Euro 5 39 6" xfId="13453"/>
    <cellStyle name="Euro 5 39 7" xfId="13454"/>
    <cellStyle name="Euro 5 39 8" xfId="13455"/>
    <cellStyle name="Euro 5 39 9" xfId="13456"/>
    <cellStyle name="Euro 5 4" xfId="13457"/>
    <cellStyle name="Euro 5 4 10" xfId="13458"/>
    <cellStyle name="Euro 5 4 11" xfId="13459"/>
    <cellStyle name="Euro 5 4 12" xfId="13460"/>
    <cellStyle name="Euro 5 4 13" xfId="13461"/>
    <cellStyle name="Euro 5 4 14" xfId="13462"/>
    <cellStyle name="Euro 5 4 15" xfId="13463"/>
    <cellStyle name="Euro 5 4 16" xfId="13464"/>
    <cellStyle name="Euro 5 4 2" xfId="13465"/>
    <cellStyle name="Euro 5 4 2 2" xfId="13466"/>
    <cellStyle name="Euro 5 4 3" xfId="13467"/>
    <cellStyle name="Euro 5 4 3 2" xfId="13468"/>
    <cellStyle name="Euro 5 4 4" xfId="13469"/>
    <cellStyle name="Euro 5 4 4 2" xfId="13470"/>
    <cellStyle name="Euro 5 4 5" xfId="13471"/>
    <cellStyle name="Euro 5 4 6" xfId="13472"/>
    <cellStyle name="Euro 5 4 7" xfId="13473"/>
    <cellStyle name="Euro 5 4 8" xfId="13474"/>
    <cellStyle name="Euro 5 4 9" xfId="13475"/>
    <cellStyle name="Euro 5 40" xfId="13476"/>
    <cellStyle name="Euro 5 40 10" xfId="13477"/>
    <cellStyle name="Euro 5 40 11" xfId="13478"/>
    <cellStyle name="Euro 5 40 12" xfId="13479"/>
    <cellStyle name="Euro 5 40 13" xfId="13480"/>
    <cellStyle name="Euro 5 40 14" xfId="13481"/>
    <cellStyle name="Euro 5 40 15" xfId="13482"/>
    <cellStyle name="Euro 5 40 16" xfId="13483"/>
    <cellStyle name="Euro 5 40 2" xfId="13484"/>
    <cellStyle name="Euro 5 40 2 2" xfId="13485"/>
    <cellStyle name="Euro 5 40 3" xfId="13486"/>
    <cellStyle name="Euro 5 40 3 2" xfId="13487"/>
    <cellStyle name="Euro 5 40 4" xfId="13488"/>
    <cellStyle name="Euro 5 40 4 2" xfId="13489"/>
    <cellStyle name="Euro 5 40 5" xfId="13490"/>
    <cellStyle name="Euro 5 40 6" xfId="13491"/>
    <cellStyle name="Euro 5 40 7" xfId="13492"/>
    <cellStyle name="Euro 5 40 8" xfId="13493"/>
    <cellStyle name="Euro 5 40 9" xfId="13494"/>
    <cellStyle name="Euro 5 41" xfId="13495"/>
    <cellStyle name="Euro 5 41 10" xfId="13496"/>
    <cellStyle name="Euro 5 41 11" xfId="13497"/>
    <cellStyle name="Euro 5 41 12" xfId="13498"/>
    <cellStyle name="Euro 5 41 13" xfId="13499"/>
    <cellStyle name="Euro 5 41 14" xfId="13500"/>
    <cellStyle name="Euro 5 41 15" xfId="13501"/>
    <cellStyle name="Euro 5 41 16" xfId="13502"/>
    <cellStyle name="Euro 5 41 2" xfId="13503"/>
    <cellStyle name="Euro 5 41 2 2" xfId="13504"/>
    <cellStyle name="Euro 5 41 3" xfId="13505"/>
    <cellStyle name="Euro 5 41 3 2" xfId="13506"/>
    <cellStyle name="Euro 5 41 4" xfId="13507"/>
    <cellStyle name="Euro 5 41 4 2" xfId="13508"/>
    <cellStyle name="Euro 5 41 5" xfId="13509"/>
    <cellStyle name="Euro 5 41 6" xfId="13510"/>
    <cellStyle name="Euro 5 41 7" xfId="13511"/>
    <cellStyle name="Euro 5 41 8" xfId="13512"/>
    <cellStyle name="Euro 5 41 9" xfId="13513"/>
    <cellStyle name="Euro 5 42" xfId="13514"/>
    <cellStyle name="Euro 5 42 10" xfId="13515"/>
    <cellStyle name="Euro 5 42 11" xfId="13516"/>
    <cellStyle name="Euro 5 42 12" xfId="13517"/>
    <cellStyle name="Euro 5 42 13" xfId="13518"/>
    <cellStyle name="Euro 5 42 14" xfId="13519"/>
    <cellStyle name="Euro 5 42 15" xfId="13520"/>
    <cellStyle name="Euro 5 42 16" xfId="13521"/>
    <cellStyle name="Euro 5 42 2" xfId="13522"/>
    <cellStyle name="Euro 5 42 2 2" xfId="13523"/>
    <cellStyle name="Euro 5 42 3" xfId="13524"/>
    <cellStyle name="Euro 5 42 3 2" xfId="13525"/>
    <cellStyle name="Euro 5 42 4" xfId="13526"/>
    <cellStyle name="Euro 5 42 4 2" xfId="13527"/>
    <cellStyle name="Euro 5 42 5" xfId="13528"/>
    <cellStyle name="Euro 5 42 6" xfId="13529"/>
    <cellStyle name="Euro 5 42 7" xfId="13530"/>
    <cellStyle name="Euro 5 42 8" xfId="13531"/>
    <cellStyle name="Euro 5 42 9" xfId="13532"/>
    <cellStyle name="Euro 5 43" xfId="13533"/>
    <cellStyle name="Euro 5 43 10" xfId="13534"/>
    <cellStyle name="Euro 5 43 11" xfId="13535"/>
    <cellStyle name="Euro 5 43 12" xfId="13536"/>
    <cellStyle name="Euro 5 43 13" xfId="13537"/>
    <cellStyle name="Euro 5 43 14" xfId="13538"/>
    <cellStyle name="Euro 5 43 15" xfId="13539"/>
    <cellStyle name="Euro 5 43 16" xfId="13540"/>
    <cellStyle name="Euro 5 43 2" xfId="13541"/>
    <cellStyle name="Euro 5 43 2 2" xfId="13542"/>
    <cellStyle name="Euro 5 43 3" xfId="13543"/>
    <cellStyle name="Euro 5 43 3 2" xfId="13544"/>
    <cellStyle name="Euro 5 43 4" xfId="13545"/>
    <cellStyle name="Euro 5 43 4 2" xfId="13546"/>
    <cellStyle name="Euro 5 43 5" xfId="13547"/>
    <cellStyle name="Euro 5 43 6" xfId="13548"/>
    <cellStyle name="Euro 5 43 7" xfId="13549"/>
    <cellStyle name="Euro 5 43 8" xfId="13550"/>
    <cellStyle name="Euro 5 43 9" xfId="13551"/>
    <cellStyle name="Euro 5 44" xfId="13552"/>
    <cellStyle name="Euro 5 44 10" xfId="13553"/>
    <cellStyle name="Euro 5 44 11" xfId="13554"/>
    <cellStyle name="Euro 5 44 12" xfId="13555"/>
    <cellStyle name="Euro 5 44 13" xfId="13556"/>
    <cellStyle name="Euro 5 44 14" xfId="13557"/>
    <cellStyle name="Euro 5 44 15" xfId="13558"/>
    <cellStyle name="Euro 5 44 16" xfId="13559"/>
    <cellStyle name="Euro 5 44 2" xfId="13560"/>
    <cellStyle name="Euro 5 44 2 2" xfId="13561"/>
    <cellStyle name="Euro 5 44 3" xfId="13562"/>
    <cellStyle name="Euro 5 44 3 2" xfId="13563"/>
    <cellStyle name="Euro 5 44 4" xfId="13564"/>
    <cellStyle name="Euro 5 44 4 2" xfId="13565"/>
    <cellStyle name="Euro 5 44 5" xfId="13566"/>
    <cellStyle name="Euro 5 44 6" xfId="13567"/>
    <cellStyle name="Euro 5 44 7" xfId="13568"/>
    <cellStyle name="Euro 5 44 8" xfId="13569"/>
    <cellStyle name="Euro 5 44 9" xfId="13570"/>
    <cellStyle name="Euro 5 45" xfId="13571"/>
    <cellStyle name="Euro 5 45 10" xfId="13572"/>
    <cellStyle name="Euro 5 45 11" xfId="13573"/>
    <cellStyle name="Euro 5 45 12" xfId="13574"/>
    <cellStyle name="Euro 5 45 13" xfId="13575"/>
    <cellStyle name="Euro 5 45 14" xfId="13576"/>
    <cellStyle name="Euro 5 45 15" xfId="13577"/>
    <cellStyle name="Euro 5 45 16" xfId="13578"/>
    <cellStyle name="Euro 5 45 2" xfId="13579"/>
    <cellStyle name="Euro 5 45 2 2" xfId="13580"/>
    <cellStyle name="Euro 5 45 3" xfId="13581"/>
    <cellStyle name="Euro 5 45 3 2" xfId="13582"/>
    <cellStyle name="Euro 5 45 4" xfId="13583"/>
    <cellStyle name="Euro 5 45 4 2" xfId="13584"/>
    <cellStyle name="Euro 5 45 5" xfId="13585"/>
    <cellStyle name="Euro 5 45 6" xfId="13586"/>
    <cellStyle name="Euro 5 45 7" xfId="13587"/>
    <cellStyle name="Euro 5 45 8" xfId="13588"/>
    <cellStyle name="Euro 5 45 9" xfId="13589"/>
    <cellStyle name="Euro 5 46" xfId="13590"/>
    <cellStyle name="Euro 5 46 10" xfId="13591"/>
    <cellStyle name="Euro 5 46 11" xfId="13592"/>
    <cellStyle name="Euro 5 46 12" xfId="13593"/>
    <cellStyle name="Euro 5 46 13" xfId="13594"/>
    <cellStyle name="Euro 5 46 14" xfId="13595"/>
    <cellStyle name="Euro 5 46 15" xfId="13596"/>
    <cellStyle name="Euro 5 46 16" xfId="13597"/>
    <cellStyle name="Euro 5 46 2" xfId="13598"/>
    <cellStyle name="Euro 5 46 2 2" xfId="13599"/>
    <cellStyle name="Euro 5 46 3" xfId="13600"/>
    <cellStyle name="Euro 5 46 3 2" xfId="13601"/>
    <cellStyle name="Euro 5 46 4" xfId="13602"/>
    <cellStyle name="Euro 5 46 4 2" xfId="13603"/>
    <cellStyle name="Euro 5 46 5" xfId="13604"/>
    <cellStyle name="Euro 5 46 6" xfId="13605"/>
    <cellStyle name="Euro 5 46 7" xfId="13606"/>
    <cellStyle name="Euro 5 46 8" xfId="13607"/>
    <cellStyle name="Euro 5 46 9" xfId="13608"/>
    <cellStyle name="Euro 5 47" xfId="13609"/>
    <cellStyle name="Euro 5 47 10" xfId="13610"/>
    <cellStyle name="Euro 5 47 11" xfId="13611"/>
    <cellStyle name="Euro 5 47 12" xfId="13612"/>
    <cellStyle name="Euro 5 47 13" xfId="13613"/>
    <cellStyle name="Euro 5 47 14" xfId="13614"/>
    <cellStyle name="Euro 5 47 15" xfId="13615"/>
    <cellStyle name="Euro 5 47 16" xfId="13616"/>
    <cellStyle name="Euro 5 47 2" xfId="13617"/>
    <cellStyle name="Euro 5 47 2 2" xfId="13618"/>
    <cellStyle name="Euro 5 47 3" xfId="13619"/>
    <cellStyle name="Euro 5 47 3 2" xfId="13620"/>
    <cellStyle name="Euro 5 47 4" xfId="13621"/>
    <cellStyle name="Euro 5 47 4 2" xfId="13622"/>
    <cellStyle name="Euro 5 47 5" xfId="13623"/>
    <cellStyle name="Euro 5 47 6" xfId="13624"/>
    <cellStyle name="Euro 5 47 7" xfId="13625"/>
    <cellStyle name="Euro 5 47 8" xfId="13626"/>
    <cellStyle name="Euro 5 47 9" xfId="13627"/>
    <cellStyle name="Euro 5 48" xfId="13628"/>
    <cellStyle name="Euro 5 48 10" xfId="13629"/>
    <cellStyle name="Euro 5 48 11" xfId="13630"/>
    <cellStyle name="Euro 5 48 12" xfId="13631"/>
    <cellStyle name="Euro 5 48 13" xfId="13632"/>
    <cellStyle name="Euro 5 48 14" xfId="13633"/>
    <cellStyle name="Euro 5 48 15" xfId="13634"/>
    <cellStyle name="Euro 5 48 16" xfId="13635"/>
    <cellStyle name="Euro 5 48 2" xfId="13636"/>
    <cellStyle name="Euro 5 48 2 2" xfId="13637"/>
    <cellStyle name="Euro 5 48 3" xfId="13638"/>
    <cellStyle name="Euro 5 48 3 2" xfId="13639"/>
    <cellStyle name="Euro 5 48 4" xfId="13640"/>
    <cellStyle name="Euro 5 48 4 2" xfId="13641"/>
    <cellStyle name="Euro 5 48 5" xfId="13642"/>
    <cellStyle name="Euro 5 48 6" xfId="13643"/>
    <cellStyle name="Euro 5 48 7" xfId="13644"/>
    <cellStyle name="Euro 5 48 8" xfId="13645"/>
    <cellStyle name="Euro 5 48 9" xfId="13646"/>
    <cellStyle name="Euro 5 49" xfId="13647"/>
    <cellStyle name="Euro 5 49 10" xfId="13648"/>
    <cellStyle name="Euro 5 49 11" xfId="13649"/>
    <cellStyle name="Euro 5 49 12" xfId="13650"/>
    <cellStyle name="Euro 5 49 13" xfId="13651"/>
    <cellStyle name="Euro 5 49 14" xfId="13652"/>
    <cellStyle name="Euro 5 49 15" xfId="13653"/>
    <cellStyle name="Euro 5 49 16" xfId="13654"/>
    <cellStyle name="Euro 5 49 2" xfId="13655"/>
    <cellStyle name="Euro 5 49 2 2" xfId="13656"/>
    <cellStyle name="Euro 5 49 3" xfId="13657"/>
    <cellStyle name="Euro 5 49 3 2" xfId="13658"/>
    <cellStyle name="Euro 5 49 4" xfId="13659"/>
    <cellStyle name="Euro 5 49 4 2" xfId="13660"/>
    <cellStyle name="Euro 5 49 5" xfId="13661"/>
    <cellStyle name="Euro 5 49 6" xfId="13662"/>
    <cellStyle name="Euro 5 49 7" xfId="13663"/>
    <cellStyle name="Euro 5 49 8" xfId="13664"/>
    <cellStyle name="Euro 5 49 9" xfId="13665"/>
    <cellStyle name="Euro 5 5" xfId="13666"/>
    <cellStyle name="Euro 5 5 10" xfId="13667"/>
    <cellStyle name="Euro 5 5 11" xfId="13668"/>
    <cellStyle name="Euro 5 5 12" xfId="13669"/>
    <cellStyle name="Euro 5 5 13" xfId="13670"/>
    <cellStyle name="Euro 5 5 14" xfId="13671"/>
    <cellStyle name="Euro 5 5 15" xfId="13672"/>
    <cellStyle name="Euro 5 5 16" xfId="13673"/>
    <cellStyle name="Euro 5 5 2" xfId="13674"/>
    <cellStyle name="Euro 5 5 2 2" xfId="13675"/>
    <cellStyle name="Euro 5 5 3" xfId="13676"/>
    <cellStyle name="Euro 5 5 3 2" xfId="13677"/>
    <cellStyle name="Euro 5 5 4" xfId="13678"/>
    <cellStyle name="Euro 5 5 4 2" xfId="13679"/>
    <cellStyle name="Euro 5 5 5" xfId="13680"/>
    <cellStyle name="Euro 5 5 6" xfId="13681"/>
    <cellStyle name="Euro 5 5 7" xfId="13682"/>
    <cellStyle name="Euro 5 5 8" xfId="13683"/>
    <cellStyle name="Euro 5 5 9" xfId="13684"/>
    <cellStyle name="Euro 5 50" xfId="13685"/>
    <cellStyle name="Euro 5 50 10" xfId="13686"/>
    <cellStyle name="Euro 5 50 11" xfId="13687"/>
    <cellStyle name="Euro 5 50 12" xfId="13688"/>
    <cellStyle name="Euro 5 50 13" xfId="13689"/>
    <cellStyle name="Euro 5 50 14" xfId="13690"/>
    <cellStyle name="Euro 5 50 15" xfId="13691"/>
    <cellStyle name="Euro 5 50 16" xfId="13692"/>
    <cellStyle name="Euro 5 50 2" xfId="13693"/>
    <cellStyle name="Euro 5 50 2 2" xfId="13694"/>
    <cellStyle name="Euro 5 50 3" xfId="13695"/>
    <cellStyle name="Euro 5 50 3 2" xfId="13696"/>
    <cellStyle name="Euro 5 50 4" xfId="13697"/>
    <cellStyle name="Euro 5 50 4 2" xfId="13698"/>
    <cellStyle name="Euro 5 50 5" xfId="13699"/>
    <cellStyle name="Euro 5 50 6" xfId="13700"/>
    <cellStyle name="Euro 5 50 7" xfId="13701"/>
    <cellStyle name="Euro 5 50 8" xfId="13702"/>
    <cellStyle name="Euro 5 50 9" xfId="13703"/>
    <cellStyle name="Euro 5 51" xfId="13704"/>
    <cellStyle name="Euro 5 51 10" xfId="13705"/>
    <cellStyle name="Euro 5 51 11" xfId="13706"/>
    <cellStyle name="Euro 5 51 12" xfId="13707"/>
    <cellStyle name="Euro 5 51 13" xfId="13708"/>
    <cellStyle name="Euro 5 51 14" xfId="13709"/>
    <cellStyle name="Euro 5 51 15" xfId="13710"/>
    <cellStyle name="Euro 5 51 16" xfId="13711"/>
    <cellStyle name="Euro 5 51 2" xfId="13712"/>
    <cellStyle name="Euro 5 51 2 2" xfId="13713"/>
    <cellStyle name="Euro 5 51 3" xfId="13714"/>
    <cellStyle name="Euro 5 51 3 2" xfId="13715"/>
    <cellStyle name="Euro 5 51 4" xfId="13716"/>
    <cellStyle name="Euro 5 51 4 2" xfId="13717"/>
    <cellStyle name="Euro 5 51 5" xfId="13718"/>
    <cellStyle name="Euro 5 51 6" xfId="13719"/>
    <cellStyle name="Euro 5 51 7" xfId="13720"/>
    <cellStyle name="Euro 5 51 8" xfId="13721"/>
    <cellStyle name="Euro 5 51 9" xfId="13722"/>
    <cellStyle name="Euro 5 52" xfId="13723"/>
    <cellStyle name="Euro 5 52 10" xfId="13724"/>
    <cellStyle name="Euro 5 52 11" xfId="13725"/>
    <cellStyle name="Euro 5 52 12" xfId="13726"/>
    <cellStyle name="Euro 5 52 13" xfId="13727"/>
    <cellStyle name="Euro 5 52 14" xfId="13728"/>
    <cellStyle name="Euro 5 52 15" xfId="13729"/>
    <cellStyle name="Euro 5 52 16" xfId="13730"/>
    <cellStyle name="Euro 5 52 2" xfId="13731"/>
    <cellStyle name="Euro 5 52 2 2" xfId="13732"/>
    <cellStyle name="Euro 5 52 3" xfId="13733"/>
    <cellStyle name="Euro 5 52 3 2" xfId="13734"/>
    <cellStyle name="Euro 5 52 4" xfId="13735"/>
    <cellStyle name="Euro 5 52 4 2" xfId="13736"/>
    <cellStyle name="Euro 5 52 5" xfId="13737"/>
    <cellStyle name="Euro 5 52 6" xfId="13738"/>
    <cellStyle name="Euro 5 52 7" xfId="13739"/>
    <cellStyle name="Euro 5 52 8" xfId="13740"/>
    <cellStyle name="Euro 5 52 9" xfId="13741"/>
    <cellStyle name="Euro 5 53" xfId="13742"/>
    <cellStyle name="Euro 5 53 10" xfId="13743"/>
    <cellStyle name="Euro 5 53 11" xfId="13744"/>
    <cellStyle name="Euro 5 53 12" xfId="13745"/>
    <cellStyle name="Euro 5 53 13" xfId="13746"/>
    <cellStyle name="Euro 5 53 14" xfId="13747"/>
    <cellStyle name="Euro 5 53 15" xfId="13748"/>
    <cellStyle name="Euro 5 53 16" xfId="13749"/>
    <cellStyle name="Euro 5 53 2" xfId="13750"/>
    <cellStyle name="Euro 5 53 2 2" xfId="13751"/>
    <cellStyle name="Euro 5 53 3" xfId="13752"/>
    <cellStyle name="Euro 5 53 3 2" xfId="13753"/>
    <cellStyle name="Euro 5 53 4" xfId="13754"/>
    <cellStyle name="Euro 5 53 4 2" xfId="13755"/>
    <cellStyle name="Euro 5 53 5" xfId="13756"/>
    <cellStyle name="Euro 5 53 6" xfId="13757"/>
    <cellStyle name="Euro 5 53 7" xfId="13758"/>
    <cellStyle name="Euro 5 53 8" xfId="13759"/>
    <cellStyle name="Euro 5 53 9" xfId="13760"/>
    <cellStyle name="Euro 5 54" xfId="13761"/>
    <cellStyle name="Euro 5 54 10" xfId="13762"/>
    <cellStyle name="Euro 5 54 11" xfId="13763"/>
    <cellStyle name="Euro 5 54 12" xfId="13764"/>
    <cellStyle name="Euro 5 54 13" xfId="13765"/>
    <cellStyle name="Euro 5 54 14" xfId="13766"/>
    <cellStyle name="Euro 5 54 15" xfId="13767"/>
    <cellStyle name="Euro 5 54 16" xfId="13768"/>
    <cellStyle name="Euro 5 54 2" xfId="13769"/>
    <cellStyle name="Euro 5 54 2 2" xfId="13770"/>
    <cellStyle name="Euro 5 54 3" xfId="13771"/>
    <cellStyle name="Euro 5 54 3 2" xfId="13772"/>
    <cellStyle name="Euro 5 54 4" xfId="13773"/>
    <cellStyle name="Euro 5 54 4 2" xfId="13774"/>
    <cellStyle name="Euro 5 54 5" xfId="13775"/>
    <cellStyle name="Euro 5 54 6" xfId="13776"/>
    <cellStyle name="Euro 5 54 7" xfId="13777"/>
    <cellStyle name="Euro 5 54 8" xfId="13778"/>
    <cellStyle name="Euro 5 54 9" xfId="13779"/>
    <cellStyle name="Euro 5 55" xfId="13780"/>
    <cellStyle name="Euro 5 55 10" xfId="13781"/>
    <cellStyle name="Euro 5 55 11" xfId="13782"/>
    <cellStyle name="Euro 5 55 12" xfId="13783"/>
    <cellStyle name="Euro 5 55 13" xfId="13784"/>
    <cellStyle name="Euro 5 55 14" xfId="13785"/>
    <cellStyle name="Euro 5 55 15" xfId="13786"/>
    <cellStyle name="Euro 5 55 16" xfId="13787"/>
    <cellStyle name="Euro 5 55 2" xfId="13788"/>
    <cellStyle name="Euro 5 55 2 2" xfId="13789"/>
    <cellStyle name="Euro 5 55 3" xfId="13790"/>
    <cellStyle name="Euro 5 55 3 2" xfId="13791"/>
    <cellStyle name="Euro 5 55 4" xfId="13792"/>
    <cellStyle name="Euro 5 55 4 2" xfId="13793"/>
    <cellStyle name="Euro 5 55 5" xfId="13794"/>
    <cellStyle name="Euro 5 55 6" xfId="13795"/>
    <cellStyle name="Euro 5 55 7" xfId="13796"/>
    <cellStyle name="Euro 5 55 8" xfId="13797"/>
    <cellStyle name="Euro 5 55 9" xfId="13798"/>
    <cellStyle name="Euro 5 56" xfId="13799"/>
    <cellStyle name="Euro 5 56 10" xfId="13800"/>
    <cellStyle name="Euro 5 56 11" xfId="13801"/>
    <cellStyle name="Euro 5 56 12" xfId="13802"/>
    <cellStyle name="Euro 5 56 13" xfId="13803"/>
    <cellStyle name="Euro 5 56 14" xfId="13804"/>
    <cellStyle name="Euro 5 56 15" xfId="13805"/>
    <cellStyle name="Euro 5 56 16" xfId="13806"/>
    <cellStyle name="Euro 5 56 2" xfId="13807"/>
    <cellStyle name="Euro 5 56 2 2" xfId="13808"/>
    <cellStyle name="Euro 5 56 3" xfId="13809"/>
    <cellStyle name="Euro 5 56 3 2" xfId="13810"/>
    <cellStyle name="Euro 5 56 4" xfId="13811"/>
    <cellStyle name="Euro 5 56 4 2" xfId="13812"/>
    <cellStyle name="Euro 5 56 5" xfId="13813"/>
    <cellStyle name="Euro 5 56 6" xfId="13814"/>
    <cellStyle name="Euro 5 56 7" xfId="13815"/>
    <cellStyle name="Euro 5 56 8" xfId="13816"/>
    <cellStyle name="Euro 5 56 9" xfId="13817"/>
    <cellStyle name="Euro 5 57" xfId="13818"/>
    <cellStyle name="Euro 5 57 10" xfId="13819"/>
    <cellStyle name="Euro 5 57 11" xfId="13820"/>
    <cellStyle name="Euro 5 57 12" xfId="13821"/>
    <cellStyle name="Euro 5 57 13" xfId="13822"/>
    <cellStyle name="Euro 5 57 14" xfId="13823"/>
    <cellStyle name="Euro 5 57 15" xfId="13824"/>
    <cellStyle name="Euro 5 57 16" xfId="13825"/>
    <cellStyle name="Euro 5 57 2" xfId="13826"/>
    <cellStyle name="Euro 5 57 2 2" xfId="13827"/>
    <cellStyle name="Euro 5 57 3" xfId="13828"/>
    <cellStyle name="Euro 5 57 3 2" xfId="13829"/>
    <cellStyle name="Euro 5 57 4" xfId="13830"/>
    <cellStyle name="Euro 5 57 4 2" xfId="13831"/>
    <cellStyle name="Euro 5 57 5" xfId="13832"/>
    <cellStyle name="Euro 5 57 6" xfId="13833"/>
    <cellStyle name="Euro 5 57 7" xfId="13834"/>
    <cellStyle name="Euro 5 57 8" xfId="13835"/>
    <cellStyle name="Euro 5 57 9" xfId="13836"/>
    <cellStyle name="Euro 5 58" xfId="13837"/>
    <cellStyle name="Euro 5 58 10" xfId="13838"/>
    <cellStyle name="Euro 5 58 11" xfId="13839"/>
    <cellStyle name="Euro 5 58 12" xfId="13840"/>
    <cellStyle name="Euro 5 58 13" xfId="13841"/>
    <cellStyle name="Euro 5 58 14" xfId="13842"/>
    <cellStyle name="Euro 5 58 15" xfId="13843"/>
    <cellStyle name="Euro 5 58 16" xfId="13844"/>
    <cellStyle name="Euro 5 58 2" xfId="13845"/>
    <cellStyle name="Euro 5 58 2 2" xfId="13846"/>
    <cellStyle name="Euro 5 58 3" xfId="13847"/>
    <cellStyle name="Euro 5 58 3 2" xfId="13848"/>
    <cellStyle name="Euro 5 58 4" xfId="13849"/>
    <cellStyle name="Euro 5 58 4 2" xfId="13850"/>
    <cellStyle name="Euro 5 58 5" xfId="13851"/>
    <cellStyle name="Euro 5 58 6" xfId="13852"/>
    <cellStyle name="Euro 5 58 7" xfId="13853"/>
    <cellStyle name="Euro 5 58 8" xfId="13854"/>
    <cellStyle name="Euro 5 58 9" xfId="13855"/>
    <cellStyle name="Euro 5 59" xfId="13856"/>
    <cellStyle name="Euro 5 59 10" xfId="13857"/>
    <cellStyle name="Euro 5 59 11" xfId="13858"/>
    <cellStyle name="Euro 5 59 12" xfId="13859"/>
    <cellStyle name="Euro 5 59 13" xfId="13860"/>
    <cellStyle name="Euro 5 59 14" xfId="13861"/>
    <cellStyle name="Euro 5 59 15" xfId="13862"/>
    <cellStyle name="Euro 5 59 16" xfId="13863"/>
    <cellStyle name="Euro 5 59 2" xfId="13864"/>
    <cellStyle name="Euro 5 59 2 2" xfId="13865"/>
    <cellStyle name="Euro 5 59 3" xfId="13866"/>
    <cellStyle name="Euro 5 59 3 2" xfId="13867"/>
    <cellStyle name="Euro 5 59 4" xfId="13868"/>
    <cellStyle name="Euro 5 59 4 2" xfId="13869"/>
    <cellStyle name="Euro 5 59 5" xfId="13870"/>
    <cellStyle name="Euro 5 59 6" xfId="13871"/>
    <cellStyle name="Euro 5 59 7" xfId="13872"/>
    <cellStyle name="Euro 5 59 8" xfId="13873"/>
    <cellStyle name="Euro 5 59 9" xfId="13874"/>
    <cellStyle name="Euro 5 6" xfId="13875"/>
    <cellStyle name="Euro 5 6 10" xfId="13876"/>
    <cellStyle name="Euro 5 6 11" xfId="13877"/>
    <cellStyle name="Euro 5 6 12" xfId="13878"/>
    <cellStyle name="Euro 5 6 13" xfId="13879"/>
    <cellStyle name="Euro 5 6 14" xfId="13880"/>
    <cellStyle name="Euro 5 6 15" xfId="13881"/>
    <cellStyle name="Euro 5 6 16" xfId="13882"/>
    <cellStyle name="Euro 5 6 2" xfId="13883"/>
    <cellStyle name="Euro 5 6 2 2" xfId="13884"/>
    <cellStyle name="Euro 5 6 3" xfId="13885"/>
    <cellStyle name="Euro 5 6 3 2" xfId="13886"/>
    <cellStyle name="Euro 5 6 4" xfId="13887"/>
    <cellStyle name="Euro 5 6 4 2" xfId="13888"/>
    <cellStyle name="Euro 5 6 5" xfId="13889"/>
    <cellStyle name="Euro 5 6 6" xfId="13890"/>
    <cellStyle name="Euro 5 6 7" xfId="13891"/>
    <cellStyle name="Euro 5 6 8" xfId="13892"/>
    <cellStyle name="Euro 5 6 9" xfId="13893"/>
    <cellStyle name="Euro 5 60" xfId="13894"/>
    <cellStyle name="Euro 5 60 10" xfId="13895"/>
    <cellStyle name="Euro 5 60 11" xfId="13896"/>
    <cellStyle name="Euro 5 60 12" xfId="13897"/>
    <cellStyle name="Euro 5 60 13" xfId="13898"/>
    <cellStyle name="Euro 5 60 14" xfId="13899"/>
    <cellStyle name="Euro 5 60 15" xfId="13900"/>
    <cellStyle name="Euro 5 60 16" xfId="13901"/>
    <cellStyle name="Euro 5 60 2" xfId="13902"/>
    <cellStyle name="Euro 5 60 2 2" xfId="13903"/>
    <cellStyle name="Euro 5 60 3" xfId="13904"/>
    <cellStyle name="Euro 5 60 3 2" xfId="13905"/>
    <cellStyle name="Euro 5 60 4" xfId="13906"/>
    <cellStyle name="Euro 5 60 4 2" xfId="13907"/>
    <cellStyle name="Euro 5 60 5" xfId="13908"/>
    <cellStyle name="Euro 5 60 6" xfId="13909"/>
    <cellStyle name="Euro 5 60 7" xfId="13910"/>
    <cellStyle name="Euro 5 60 8" xfId="13911"/>
    <cellStyle name="Euro 5 60 9" xfId="13912"/>
    <cellStyle name="Euro 5 61" xfId="13913"/>
    <cellStyle name="Euro 5 61 10" xfId="13914"/>
    <cellStyle name="Euro 5 61 11" xfId="13915"/>
    <cellStyle name="Euro 5 61 12" xfId="13916"/>
    <cellStyle name="Euro 5 61 13" xfId="13917"/>
    <cellStyle name="Euro 5 61 14" xfId="13918"/>
    <cellStyle name="Euro 5 61 15" xfId="13919"/>
    <cellStyle name="Euro 5 61 16" xfId="13920"/>
    <cellStyle name="Euro 5 61 2" xfId="13921"/>
    <cellStyle name="Euro 5 61 2 2" xfId="13922"/>
    <cellStyle name="Euro 5 61 3" xfId="13923"/>
    <cellStyle name="Euro 5 61 3 2" xfId="13924"/>
    <cellStyle name="Euro 5 61 4" xfId="13925"/>
    <cellStyle name="Euro 5 61 4 2" xfId="13926"/>
    <cellStyle name="Euro 5 61 5" xfId="13927"/>
    <cellStyle name="Euro 5 61 6" xfId="13928"/>
    <cellStyle name="Euro 5 61 7" xfId="13929"/>
    <cellStyle name="Euro 5 61 8" xfId="13930"/>
    <cellStyle name="Euro 5 61 9" xfId="13931"/>
    <cellStyle name="Euro 5 62" xfId="13932"/>
    <cellStyle name="Euro 5 62 10" xfId="13933"/>
    <cellStyle name="Euro 5 62 11" xfId="13934"/>
    <cellStyle name="Euro 5 62 12" xfId="13935"/>
    <cellStyle name="Euro 5 62 13" xfId="13936"/>
    <cellStyle name="Euro 5 62 14" xfId="13937"/>
    <cellStyle name="Euro 5 62 15" xfId="13938"/>
    <cellStyle name="Euro 5 62 16" xfId="13939"/>
    <cellStyle name="Euro 5 62 2" xfId="13940"/>
    <cellStyle name="Euro 5 62 2 2" xfId="13941"/>
    <cellStyle name="Euro 5 62 3" xfId="13942"/>
    <cellStyle name="Euro 5 62 3 2" xfId="13943"/>
    <cellStyle name="Euro 5 62 4" xfId="13944"/>
    <cellStyle name="Euro 5 62 4 2" xfId="13945"/>
    <cellStyle name="Euro 5 62 5" xfId="13946"/>
    <cellStyle name="Euro 5 62 6" xfId="13947"/>
    <cellStyle name="Euro 5 62 7" xfId="13948"/>
    <cellStyle name="Euro 5 62 8" xfId="13949"/>
    <cellStyle name="Euro 5 62 9" xfId="13950"/>
    <cellStyle name="Euro 5 63" xfId="13951"/>
    <cellStyle name="Euro 5 63 10" xfId="13952"/>
    <cellStyle name="Euro 5 63 11" xfId="13953"/>
    <cellStyle name="Euro 5 63 12" xfId="13954"/>
    <cellStyle name="Euro 5 63 13" xfId="13955"/>
    <cellStyle name="Euro 5 63 14" xfId="13956"/>
    <cellStyle name="Euro 5 63 15" xfId="13957"/>
    <cellStyle name="Euro 5 63 16" xfId="13958"/>
    <cellStyle name="Euro 5 63 2" xfId="13959"/>
    <cellStyle name="Euro 5 63 2 2" xfId="13960"/>
    <cellStyle name="Euro 5 63 3" xfId="13961"/>
    <cellStyle name="Euro 5 63 3 2" xfId="13962"/>
    <cellStyle name="Euro 5 63 4" xfId="13963"/>
    <cellStyle name="Euro 5 63 4 2" xfId="13964"/>
    <cellStyle name="Euro 5 63 5" xfId="13965"/>
    <cellStyle name="Euro 5 63 6" xfId="13966"/>
    <cellStyle name="Euro 5 63 7" xfId="13967"/>
    <cellStyle name="Euro 5 63 8" xfId="13968"/>
    <cellStyle name="Euro 5 63 9" xfId="13969"/>
    <cellStyle name="Euro 5 64" xfId="13970"/>
    <cellStyle name="Euro 5 64 10" xfId="13971"/>
    <cellStyle name="Euro 5 64 11" xfId="13972"/>
    <cellStyle name="Euro 5 64 12" xfId="13973"/>
    <cellStyle name="Euro 5 64 13" xfId="13974"/>
    <cellStyle name="Euro 5 64 14" xfId="13975"/>
    <cellStyle name="Euro 5 64 15" xfId="13976"/>
    <cellStyle name="Euro 5 64 16" xfId="13977"/>
    <cellStyle name="Euro 5 64 2" xfId="13978"/>
    <cellStyle name="Euro 5 64 2 2" xfId="13979"/>
    <cellStyle name="Euro 5 64 3" xfId="13980"/>
    <cellStyle name="Euro 5 64 3 2" xfId="13981"/>
    <cellStyle name="Euro 5 64 4" xfId="13982"/>
    <cellStyle name="Euro 5 64 4 2" xfId="13983"/>
    <cellStyle name="Euro 5 64 5" xfId="13984"/>
    <cellStyle name="Euro 5 64 6" xfId="13985"/>
    <cellStyle name="Euro 5 64 7" xfId="13986"/>
    <cellStyle name="Euro 5 64 8" xfId="13987"/>
    <cellStyle name="Euro 5 64 9" xfId="13988"/>
    <cellStyle name="Euro 5 65" xfId="13989"/>
    <cellStyle name="Euro 5 65 10" xfId="13990"/>
    <cellStyle name="Euro 5 65 11" xfId="13991"/>
    <cellStyle name="Euro 5 65 12" xfId="13992"/>
    <cellStyle name="Euro 5 65 13" xfId="13993"/>
    <cellStyle name="Euro 5 65 14" xfId="13994"/>
    <cellStyle name="Euro 5 65 15" xfId="13995"/>
    <cellStyle name="Euro 5 65 16" xfId="13996"/>
    <cellStyle name="Euro 5 65 2" xfId="13997"/>
    <cellStyle name="Euro 5 65 2 2" xfId="13998"/>
    <cellStyle name="Euro 5 65 3" xfId="13999"/>
    <cellStyle name="Euro 5 65 3 2" xfId="14000"/>
    <cellStyle name="Euro 5 65 4" xfId="14001"/>
    <cellStyle name="Euro 5 65 4 2" xfId="14002"/>
    <cellStyle name="Euro 5 65 5" xfId="14003"/>
    <cellStyle name="Euro 5 65 6" xfId="14004"/>
    <cellStyle name="Euro 5 65 7" xfId="14005"/>
    <cellStyle name="Euro 5 65 8" xfId="14006"/>
    <cellStyle name="Euro 5 65 9" xfId="14007"/>
    <cellStyle name="Euro 5 66" xfId="14008"/>
    <cellStyle name="Euro 5 66 10" xfId="14009"/>
    <cellStyle name="Euro 5 66 11" xfId="14010"/>
    <cellStyle name="Euro 5 66 12" xfId="14011"/>
    <cellStyle name="Euro 5 66 13" xfId="14012"/>
    <cellStyle name="Euro 5 66 14" xfId="14013"/>
    <cellStyle name="Euro 5 66 15" xfId="14014"/>
    <cellStyle name="Euro 5 66 16" xfId="14015"/>
    <cellStyle name="Euro 5 66 2" xfId="14016"/>
    <cellStyle name="Euro 5 66 2 2" xfId="14017"/>
    <cellStyle name="Euro 5 66 3" xfId="14018"/>
    <cellStyle name="Euro 5 66 3 2" xfId="14019"/>
    <cellStyle name="Euro 5 66 4" xfId="14020"/>
    <cellStyle name="Euro 5 66 4 2" xfId="14021"/>
    <cellStyle name="Euro 5 66 5" xfId="14022"/>
    <cellStyle name="Euro 5 66 6" xfId="14023"/>
    <cellStyle name="Euro 5 66 7" xfId="14024"/>
    <cellStyle name="Euro 5 66 8" xfId="14025"/>
    <cellStyle name="Euro 5 66 9" xfId="14026"/>
    <cellStyle name="Euro 5 67" xfId="14027"/>
    <cellStyle name="Euro 5 67 10" xfId="14028"/>
    <cellStyle name="Euro 5 67 11" xfId="14029"/>
    <cellStyle name="Euro 5 67 12" xfId="14030"/>
    <cellStyle name="Euro 5 67 13" xfId="14031"/>
    <cellStyle name="Euro 5 67 14" xfId="14032"/>
    <cellStyle name="Euro 5 67 15" xfId="14033"/>
    <cellStyle name="Euro 5 67 16" xfId="14034"/>
    <cellStyle name="Euro 5 67 2" xfId="14035"/>
    <cellStyle name="Euro 5 67 2 2" xfId="14036"/>
    <cellStyle name="Euro 5 67 3" xfId="14037"/>
    <cellStyle name="Euro 5 67 3 2" xfId="14038"/>
    <cellStyle name="Euro 5 67 4" xfId="14039"/>
    <cellStyle name="Euro 5 67 4 2" xfId="14040"/>
    <cellStyle name="Euro 5 67 5" xfId="14041"/>
    <cellStyle name="Euro 5 67 6" xfId="14042"/>
    <cellStyle name="Euro 5 67 7" xfId="14043"/>
    <cellStyle name="Euro 5 67 8" xfId="14044"/>
    <cellStyle name="Euro 5 67 9" xfId="14045"/>
    <cellStyle name="Euro 5 68" xfId="14046"/>
    <cellStyle name="Euro 5 68 10" xfId="14047"/>
    <cellStyle name="Euro 5 68 11" xfId="14048"/>
    <cellStyle name="Euro 5 68 12" xfId="14049"/>
    <cellStyle name="Euro 5 68 13" xfId="14050"/>
    <cellStyle name="Euro 5 68 14" xfId="14051"/>
    <cellStyle name="Euro 5 68 15" xfId="14052"/>
    <cellStyle name="Euro 5 68 16" xfId="14053"/>
    <cellStyle name="Euro 5 68 2" xfId="14054"/>
    <cellStyle name="Euro 5 68 2 2" xfId="14055"/>
    <cellStyle name="Euro 5 68 3" xfId="14056"/>
    <cellStyle name="Euro 5 68 3 2" xfId="14057"/>
    <cellStyle name="Euro 5 68 4" xfId="14058"/>
    <cellStyle name="Euro 5 68 4 2" xfId="14059"/>
    <cellStyle name="Euro 5 68 5" xfId="14060"/>
    <cellStyle name="Euro 5 68 6" xfId="14061"/>
    <cellStyle name="Euro 5 68 7" xfId="14062"/>
    <cellStyle name="Euro 5 68 8" xfId="14063"/>
    <cellStyle name="Euro 5 68 9" xfId="14064"/>
    <cellStyle name="Euro 5 69" xfId="14065"/>
    <cellStyle name="Euro 5 69 10" xfId="14066"/>
    <cellStyle name="Euro 5 69 11" xfId="14067"/>
    <cellStyle name="Euro 5 69 12" xfId="14068"/>
    <cellStyle name="Euro 5 69 13" xfId="14069"/>
    <cellStyle name="Euro 5 69 14" xfId="14070"/>
    <cellStyle name="Euro 5 69 15" xfId="14071"/>
    <cellStyle name="Euro 5 69 16" xfId="14072"/>
    <cellStyle name="Euro 5 69 2" xfId="14073"/>
    <cellStyle name="Euro 5 69 2 2" xfId="14074"/>
    <cellStyle name="Euro 5 69 3" xfId="14075"/>
    <cellStyle name="Euro 5 69 3 2" xfId="14076"/>
    <cellStyle name="Euro 5 69 4" xfId="14077"/>
    <cellStyle name="Euro 5 69 4 2" xfId="14078"/>
    <cellStyle name="Euro 5 69 5" xfId="14079"/>
    <cellStyle name="Euro 5 69 6" xfId="14080"/>
    <cellStyle name="Euro 5 69 7" xfId="14081"/>
    <cellStyle name="Euro 5 69 8" xfId="14082"/>
    <cellStyle name="Euro 5 69 9" xfId="14083"/>
    <cellStyle name="Euro 5 7" xfId="14084"/>
    <cellStyle name="Euro 5 7 10" xfId="14085"/>
    <cellStyle name="Euro 5 7 11" xfId="14086"/>
    <cellStyle name="Euro 5 7 12" xfId="14087"/>
    <cellStyle name="Euro 5 7 13" xfId="14088"/>
    <cellStyle name="Euro 5 7 14" xfId="14089"/>
    <cellStyle name="Euro 5 7 15" xfId="14090"/>
    <cellStyle name="Euro 5 7 16" xfId="14091"/>
    <cellStyle name="Euro 5 7 2" xfId="14092"/>
    <cellStyle name="Euro 5 7 2 2" xfId="14093"/>
    <cellStyle name="Euro 5 7 3" xfId="14094"/>
    <cellStyle name="Euro 5 7 3 2" xfId="14095"/>
    <cellStyle name="Euro 5 7 4" xfId="14096"/>
    <cellStyle name="Euro 5 7 4 2" xfId="14097"/>
    <cellStyle name="Euro 5 7 5" xfId="14098"/>
    <cellStyle name="Euro 5 7 6" xfId="14099"/>
    <cellStyle name="Euro 5 7 7" xfId="14100"/>
    <cellStyle name="Euro 5 7 8" xfId="14101"/>
    <cellStyle name="Euro 5 7 9" xfId="14102"/>
    <cellStyle name="Euro 5 70" xfId="14103"/>
    <cellStyle name="Euro 5 70 10" xfId="14104"/>
    <cellStyle name="Euro 5 70 11" xfId="14105"/>
    <cellStyle name="Euro 5 70 12" xfId="14106"/>
    <cellStyle name="Euro 5 70 13" xfId="14107"/>
    <cellStyle name="Euro 5 70 14" xfId="14108"/>
    <cellStyle name="Euro 5 70 15" xfId="14109"/>
    <cellStyle name="Euro 5 70 16" xfId="14110"/>
    <cellStyle name="Euro 5 70 2" xfId="14111"/>
    <cellStyle name="Euro 5 70 2 2" xfId="14112"/>
    <cellStyle name="Euro 5 70 3" xfId="14113"/>
    <cellStyle name="Euro 5 70 3 2" xfId="14114"/>
    <cellStyle name="Euro 5 70 4" xfId="14115"/>
    <cellStyle name="Euro 5 70 4 2" xfId="14116"/>
    <cellStyle name="Euro 5 70 5" xfId="14117"/>
    <cellStyle name="Euro 5 70 6" xfId="14118"/>
    <cellStyle name="Euro 5 70 7" xfId="14119"/>
    <cellStyle name="Euro 5 70 8" xfId="14120"/>
    <cellStyle name="Euro 5 70 9" xfId="14121"/>
    <cellStyle name="Euro 5 71" xfId="14122"/>
    <cellStyle name="Euro 5 71 2" xfId="14123"/>
    <cellStyle name="Euro 5 72" xfId="14124"/>
    <cellStyle name="Euro 5 72 2" xfId="14125"/>
    <cellStyle name="Euro 5 73" xfId="14126"/>
    <cellStyle name="Euro 5 73 2" xfId="14127"/>
    <cellStyle name="Euro 5 74" xfId="14128"/>
    <cellStyle name="Euro 5 75" xfId="14129"/>
    <cellStyle name="Euro 5 76" xfId="14130"/>
    <cellStyle name="Euro 5 77" xfId="14131"/>
    <cellStyle name="Euro 5 78" xfId="14132"/>
    <cellStyle name="Euro 5 79" xfId="14133"/>
    <cellStyle name="Euro 5 8" xfId="14134"/>
    <cellStyle name="Euro 5 8 10" xfId="14135"/>
    <cellStyle name="Euro 5 8 11" xfId="14136"/>
    <cellStyle name="Euro 5 8 12" xfId="14137"/>
    <cellStyle name="Euro 5 8 13" xfId="14138"/>
    <cellStyle name="Euro 5 8 14" xfId="14139"/>
    <cellStyle name="Euro 5 8 15" xfId="14140"/>
    <cellStyle name="Euro 5 8 16" xfId="14141"/>
    <cellStyle name="Euro 5 8 2" xfId="14142"/>
    <cellStyle name="Euro 5 8 2 2" xfId="14143"/>
    <cellStyle name="Euro 5 8 3" xfId="14144"/>
    <cellStyle name="Euro 5 8 3 2" xfId="14145"/>
    <cellStyle name="Euro 5 8 4" xfId="14146"/>
    <cellStyle name="Euro 5 8 4 2" xfId="14147"/>
    <cellStyle name="Euro 5 8 5" xfId="14148"/>
    <cellStyle name="Euro 5 8 6" xfId="14149"/>
    <cellStyle name="Euro 5 8 7" xfId="14150"/>
    <cellStyle name="Euro 5 8 8" xfId="14151"/>
    <cellStyle name="Euro 5 8 9" xfId="14152"/>
    <cellStyle name="Euro 5 80" xfId="14153"/>
    <cellStyle name="Euro 5 81" xfId="14154"/>
    <cellStyle name="Euro 5 82" xfId="14155"/>
    <cellStyle name="Euro 5 83" xfId="14156"/>
    <cellStyle name="Euro 5 84" xfId="14157"/>
    <cellStyle name="Euro 5 85" xfId="14158"/>
    <cellStyle name="Euro 5 86" xfId="14159"/>
    <cellStyle name="Euro 5 87" xfId="14160"/>
    <cellStyle name="Euro 5 88" xfId="14161"/>
    <cellStyle name="Euro 5 89" xfId="14162"/>
    <cellStyle name="Euro 5 9" xfId="14163"/>
    <cellStyle name="Euro 5 9 10" xfId="14164"/>
    <cellStyle name="Euro 5 9 11" xfId="14165"/>
    <cellStyle name="Euro 5 9 12" xfId="14166"/>
    <cellStyle name="Euro 5 9 13" xfId="14167"/>
    <cellStyle name="Euro 5 9 14" xfId="14168"/>
    <cellStyle name="Euro 5 9 15" xfId="14169"/>
    <cellStyle name="Euro 5 9 16" xfId="14170"/>
    <cellStyle name="Euro 5 9 2" xfId="14171"/>
    <cellStyle name="Euro 5 9 2 2" xfId="14172"/>
    <cellStyle name="Euro 5 9 3" xfId="14173"/>
    <cellStyle name="Euro 5 9 3 2" xfId="14174"/>
    <cellStyle name="Euro 5 9 4" xfId="14175"/>
    <cellStyle name="Euro 5 9 4 2" xfId="14176"/>
    <cellStyle name="Euro 5 9 5" xfId="14177"/>
    <cellStyle name="Euro 5 9 6" xfId="14178"/>
    <cellStyle name="Euro 5 9 7" xfId="14179"/>
    <cellStyle name="Euro 5 9 8" xfId="14180"/>
    <cellStyle name="Euro 5 9 9" xfId="14181"/>
    <cellStyle name="Euro 5 90" xfId="14182"/>
    <cellStyle name="Euro 5 91" xfId="14183"/>
    <cellStyle name="Euro 5 92" xfId="14184"/>
    <cellStyle name="Euro 5 93" xfId="14185"/>
    <cellStyle name="Euro 5 94" xfId="14186"/>
    <cellStyle name="Euro 5 95" xfId="14187"/>
    <cellStyle name="Euro 5 96" xfId="14188"/>
    <cellStyle name="Euro 6" xfId="14189"/>
    <cellStyle name="Euro 6 10" xfId="14190"/>
    <cellStyle name="Euro 6 10 10" xfId="14191"/>
    <cellStyle name="Euro 6 10 11" xfId="14192"/>
    <cellStyle name="Euro 6 10 12" xfId="14193"/>
    <cellStyle name="Euro 6 10 13" xfId="14194"/>
    <cellStyle name="Euro 6 10 14" xfId="14195"/>
    <cellStyle name="Euro 6 10 15" xfId="14196"/>
    <cellStyle name="Euro 6 10 16" xfId="14197"/>
    <cellStyle name="Euro 6 10 2" xfId="14198"/>
    <cellStyle name="Euro 6 10 2 2" xfId="14199"/>
    <cellStyle name="Euro 6 10 3" xfId="14200"/>
    <cellStyle name="Euro 6 10 3 2" xfId="14201"/>
    <cellStyle name="Euro 6 10 4" xfId="14202"/>
    <cellStyle name="Euro 6 10 4 2" xfId="14203"/>
    <cellStyle name="Euro 6 10 5" xfId="14204"/>
    <cellStyle name="Euro 6 10 6" xfId="14205"/>
    <cellStyle name="Euro 6 10 7" xfId="14206"/>
    <cellStyle name="Euro 6 10 8" xfId="14207"/>
    <cellStyle name="Euro 6 10 9" xfId="14208"/>
    <cellStyle name="Euro 6 11" xfId="14209"/>
    <cellStyle name="Euro 6 11 10" xfId="14210"/>
    <cellStyle name="Euro 6 11 11" xfId="14211"/>
    <cellStyle name="Euro 6 11 12" xfId="14212"/>
    <cellStyle name="Euro 6 11 13" xfId="14213"/>
    <cellStyle name="Euro 6 11 14" xfId="14214"/>
    <cellStyle name="Euro 6 11 15" xfId="14215"/>
    <cellStyle name="Euro 6 11 16" xfId="14216"/>
    <cellStyle name="Euro 6 11 2" xfId="14217"/>
    <cellStyle name="Euro 6 11 2 2" xfId="14218"/>
    <cellStyle name="Euro 6 11 3" xfId="14219"/>
    <cellStyle name="Euro 6 11 3 2" xfId="14220"/>
    <cellStyle name="Euro 6 11 4" xfId="14221"/>
    <cellStyle name="Euro 6 11 4 2" xfId="14222"/>
    <cellStyle name="Euro 6 11 5" xfId="14223"/>
    <cellStyle name="Euro 6 11 6" xfId="14224"/>
    <cellStyle name="Euro 6 11 7" xfId="14225"/>
    <cellStyle name="Euro 6 11 8" xfId="14226"/>
    <cellStyle name="Euro 6 11 9" xfId="14227"/>
    <cellStyle name="Euro 6 12" xfId="14228"/>
    <cellStyle name="Euro 6 12 10" xfId="14229"/>
    <cellStyle name="Euro 6 12 11" xfId="14230"/>
    <cellStyle name="Euro 6 12 12" xfId="14231"/>
    <cellStyle name="Euro 6 12 13" xfId="14232"/>
    <cellStyle name="Euro 6 12 14" xfId="14233"/>
    <cellStyle name="Euro 6 12 15" xfId="14234"/>
    <cellStyle name="Euro 6 12 16" xfId="14235"/>
    <cellStyle name="Euro 6 12 2" xfId="14236"/>
    <cellStyle name="Euro 6 12 2 2" xfId="14237"/>
    <cellStyle name="Euro 6 12 3" xfId="14238"/>
    <cellStyle name="Euro 6 12 3 2" xfId="14239"/>
    <cellStyle name="Euro 6 12 4" xfId="14240"/>
    <cellStyle name="Euro 6 12 4 2" xfId="14241"/>
    <cellStyle name="Euro 6 12 5" xfId="14242"/>
    <cellStyle name="Euro 6 12 6" xfId="14243"/>
    <cellStyle name="Euro 6 12 7" xfId="14244"/>
    <cellStyle name="Euro 6 12 8" xfId="14245"/>
    <cellStyle name="Euro 6 12 9" xfId="14246"/>
    <cellStyle name="Euro 6 13" xfId="14247"/>
    <cellStyle name="Euro 6 13 10" xfId="14248"/>
    <cellStyle name="Euro 6 13 11" xfId="14249"/>
    <cellStyle name="Euro 6 13 12" xfId="14250"/>
    <cellStyle name="Euro 6 13 13" xfId="14251"/>
    <cellStyle name="Euro 6 13 14" xfId="14252"/>
    <cellStyle name="Euro 6 13 15" xfId="14253"/>
    <cellStyle name="Euro 6 13 16" xfId="14254"/>
    <cellStyle name="Euro 6 13 2" xfId="14255"/>
    <cellStyle name="Euro 6 13 2 2" xfId="14256"/>
    <cellStyle name="Euro 6 13 3" xfId="14257"/>
    <cellStyle name="Euro 6 13 3 2" xfId="14258"/>
    <cellStyle name="Euro 6 13 4" xfId="14259"/>
    <cellStyle name="Euro 6 13 4 2" xfId="14260"/>
    <cellStyle name="Euro 6 13 5" xfId="14261"/>
    <cellStyle name="Euro 6 13 6" xfId="14262"/>
    <cellStyle name="Euro 6 13 7" xfId="14263"/>
    <cellStyle name="Euro 6 13 8" xfId="14264"/>
    <cellStyle name="Euro 6 13 9" xfId="14265"/>
    <cellStyle name="Euro 6 14" xfId="14266"/>
    <cellStyle name="Euro 6 14 10" xfId="14267"/>
    <cellStyle name="Euro 6 14 11" xfId="14268"/>
    <cellStyle name="Euro 6 14 12" xfId="14269"/>
    <cellStyle name="Euro 6 14 13" xfId="14270"/>
    <cellStyle name="Euro 6 14 14" xfId="14271"/>
    <cellStyle name="Euro 6 14 15" xfId="14272"/>
    <cellStyle name="Euro 6 14 16" xfId="14273"/>
    <cellStyle name="Euro 6 14 2" xfId="14274"/>
    <cellStyle name="Euro 6 14 2 2" xfId="14275"/>
    <cellStyle name="Euro 6 14 3" xfId="14276"/>
    <cellStyle name="Euro 6 14 3 2" xfId="14277"/>
    <cellStyle name="Euro 6 14 4" xfId="14278"/>
    <cellStyle name="Euro 6 14 4 2" xfId="14279"/>
    <cellStyle name="Euro 6 14 5" xfId="14280"/>
    <cellStyle name="Euro 6 14 6" xfId="14281"/>
    <cellStyle name="Euro 6 14 7" xfId="14282"/>
    <cellStyle name="Euro 6 14 8" xfId="14283"/>
    <cellStyle name="Euro 6 14 9" xfId="14284"/>
    <cellStyle name="Euro 6 15" xfId="14285"/>
    <cellStyle name="Euro 6 15 10" xfId="14286"/>
    <cellStyle name="Euro 6 15 11" xfId="14287"/>
    <cellStyle name="Euro 6 15 12" xfId="14288"/>
    <cellStyle name="Euro 6 15 13" xfId="14289"/>
    <cellStyle name="Euro 6 15 14" xfId="14290"/>
    <cellStyle name="Euro 6 15 15" xfId="14291"/>
    <cellStyle name="Euro 6 15 16" xfId="14292"/>
    <cellStyle name="Euro 6 15 2" xfId="14293"/>
    <cellStyle name="Euro 6 15 2 2" xfId="14294"/>
    <cellStyle name="Euro 6 15 3" xfId="14295"/>
    <cellStyle name="Euro 6 15 3 2" xfId="14296"/>
    <cellStyle name="Euro 6 15 4" xfId="14297"/>
    <cellStyle name="Euro 6 15 4 2" xfId="14298"/>
    <cellStyle name="Euro 6 15 5" xfId="14299"/>
    <cellStyle name="Euro 6 15 6" xfId="14300"/>
    <cellStyle name="Euro 6 15 7" xfId="14301"/>
    <cellStyle name="Euro 6 15 8" xfId="14302"/>
    <cellStyle name="Euro 6 15 9" xfId="14303"/>
    <cellStyle name="Euro 6 16" xfId="14304"/>
    <cellStyle name="Euro 6 16 10" xfId="14305"/>
    <cellStyle name="Euro 6 16 11" xfId="14306"/>
    <cellStyle name="Euro 6 16 12" xfId="14307"/>
    <cellStyle name="Euro 6 16 13" xfId="14308"/>
    <cellStyle name="Euro 6 16 14" xfId="14309"/>
    <cellStyle name="Euro 6 16 15" xfId="14310"/>
    <cellStyle name="Euro 6 16 16" xfId="14311"/>
    <cellStyle name="Euro 6 16 2" xfId="14312"/>
    <cellStyle name="Euro 6 16 2 2" xfId="14313"/>
    <cellStyle name="Euro 6 16 3" xfId="14314"/>
    <cellStyle name="Euro 6 16 3 2" xfId="14315"/>
    <cellStyle name="Euro 6 16 4" xfId="14316"/>
    <cellStyle name="Euro 6 16 4 2" xfId="14317"/>
    <cellStyle name="Euro 6 16 5" xfId="14318"/>
    <cellStyle name="Euro 6 16 6" xfId="14319"/>
    <cellStyle name="Euro 6 16 7" xfId="14320"/>
    <cellStyle name="Euro 6 16 8" xfId="14321"/>
    <cellStyle name="Euro 6 16 9" xfId="14322"/>
    <cellStyle name="Euro 6 17" xfId="14323"/>
    <cellStyle name="Euro 6 17 10" xfId="14324"/>
    <cellStyle name="Euro 6 17 11" xfId="14325"/>
    <cellStyle name="Euro 6 17 12" xfId="14326"/>
    <cellStyle name="Euro 6 17 13" xfId="14327"/>
    <cellStyle name="Euro 6 17 14" xfId="14328"/>
    <cellStyle name="Euro 6 17 15" xfId="14329"/>
    <cellStyle name="Euro 6 17 16" xfId="14330"/>
    <cellStyle name="Euro 6 17 2" xfId="14331"/>
    <cellStyle name="Euro 6 17 2 2" xfId="14332"/>
    <cellStyle name="Euro 6 17 3" xfId="14333"/>
    <cellStyle name="Euro 6 17 3 2" xfId="14334"/>
    <cellStyle name="Euro 6 17 4" xfId="14335"/>
    <cellStyle name="Euro 6 17 4 2" xfId="14336"/>
    <cellStyle name="Euro 6 17 5" xfId="14337"/>
    <cellStyle name="Euro 6 17 6" xfId="14338"/>
    <cellStyle name="Euro 6 17 7" xfId="14339"/>
    <cellStyle name="Euro 6 17 8" xfId="14340"/>
    <cellStyle name="Euro 6 17 9" xfId="14341"/>
    <cellStyle name="Euro 6 18" xfId="14342"/>
    <cellStyle name="Euro 6 18 10" xfId="14343"/>
    <cellStyle name="Euro 6 18 11" xfId="14344"/>
    <cellStyle name="Euro 6 18 12" xfId="14345"/>
    <cellStyle name="Euro 6 18 13" xfId="14346"/>
    <cellStyle name="Euro 6 18 14" xfId="14347"/>
    <cellStyle name="Euro 6 18 15" xfId="14348"/>
    <cellStyle name="Euro 6 18 16" xfId="14349"/>
    <cellStyle name="Euro 6 18 2" xfId="14350"/>
    <cellStyle name="Euro 6 18 2 2" xfId="14351"/>
    <cellStyle name="Euro 6 18 3" xfId="14352"/>
    <cellStyle name="Euro 6 18 3 2" xfId="14353"/>
    <cellStyle name="Euro 6 18 4" xfId="14354"/>
    <cellStyle name="Euro 6 18 4 2" xfId="14355"/>
    <cellStyle name="Euro 6 18 5" xfId="14356"/>
    <cellStyle name="Euro 6 18 6" xfId="14357"/>
    <cellStyle name="Euro 6 18 7" xfId="14358"/>
    <cellStyle name="Euro 6 18 8" xfId="14359"/>
    <cellStyle name="Euro 6 18 9" xfId="14360"/>
    <cellStyle name="Euro 6 19" xfId="14361"/>
    <cellStyle name="Euro 6 19 10" xfId="14362"/>
    <cellStyle name="Euro 6 19 11" xfId="14363"/>
    <cellStyle name="Euro 6 19 12" xfId="14364"/>
    <cellStyle name="Euro 6 19 13" xfId="14365"/>
    <cellStyle name="Euro 6 19 14" xfId="14366"/>
    <cellStyle name="Euro 6 19 15" xfId="14367"/>
    <cellStyle name="Euro 6 19 16" xfId="14368"/>
    <cellStyle name="Euro 6 19 2" xfId="14369"/>
    <cellStyle name="Euro 6 19 2 2" xfId="14370"/>
    <cellStyle name="Euro 6 19 3" xfId="14371"/>
    <cellStyle name="Euro 6 19 3 2" xfId="14372"/>
    <cellStyle name="Euro 6 19 4" xfId="14373"/>
    <cellStyle name="Euro 6 19 4 2" xfId="14374"/>
    <cellStyle name="Euro 6 19 5" xfId="14375"/>
    <cellStyle name="Euro 6 19 6" xfId="14376"/>
    <cellStyle name="Euro 6 19 7" xfId="14377"/>
    <cellStyle name="Euro 6 19 8" xfId="14378"/>
    <cellStyle name="Euro 6 19 9" xfId="14379"/>
    <cellStyle name="Euro 6 2" xfId="14380"/>
    <cellStyle name="Euro 6 2 10" xfId="14381"/>
    <cellStyle name="Euro 6 2 11" xfId="14382"/>
    <cellStyle name="Euro 6 2 12" xfId="14383"/>
    <cellStyle name="Euro 6 2 13" xfId="14384"/>
    <cellStyle name="Euro 6 2 14" xfId="14385"/>
    <cellStyle name="Euro 6 2 15" xfId="14386"/>
    <cellStyle name="Euro 6 2 16" xfId="14387"/>
    <cellStyle name="Euro 6 2 2" xfId="14388"/>
    <cellStyle name="Euro 6 2 2 2" xfId="14389"/>
    <cellStyle name="Euro 6 2 3" xfId="14390"/>
    <cellStyle name="Euro 6 2 3 2" xfId="14391"/>
    <cellStyle name="Euro 6 2 4" xfId="14392"/>
    <cellStyle name="Euro 6 2 4 2" xfId="14393"/>
    <cellStyle name="Euro 6 2 5" xfId="14394"/>
    <cellStyle name="Euro 6 2 6" xfId="14395"/>
    <cellStyle name="Euro 6 2 7" xfId="14396"/>
    <cellStyle name="Euro 6 2 8" xfId="14397"/>
    <cellStyle name="Euro 6 2 9" xfId="14398"/>
    <cellStyle name="Euro 6 20" xfId="14399"/>
    <cellStyle name="Euro 6 20 10" xfId="14400"/>
    <cellStyle name="Euro 6 20 11" xfId="14401"/>
    <cellStyle name="Euro 6 20 12" xfId="14402"/>
    <cellStyle name="Euro 6 20 13" xfId="14403"/>
    <cellStyle name="Euro 6 20 14" xfId="14404"/>
    <cellStyle name="Euro 6 20 15" xfId="14405"/>
    <cellStyle name="Euro 6 20 16" xfId="14406"/>
    <cellStyle name="Euro 6 20 2" xfId="14407"/>
    <cellStyle name="Euro 6 20 2 2" xfId="14408"/>
    <cellStyle name="Euro 6 20 3" xfId="14409"/>
    <cellStyle name="Euro 6 20 3 2" xfId="14410"/>
    <cellStyle name="Euro 6 20 4" xfId="14411"/>
    <cellStyle name="Euro 6 20 4 2" xfId="14412"/>
    <cellStyle name="Euro 6 20 5" xfId="14413"/>
    <cellStyle name="Euro 6 20 6" xfId="14414"/>
    <cellStyle name="Euro 6 20 7" xfId="14415"/>
    <cellStyle name="Euro 6 20 8" xfId="14416"/>
    <cellStyle name="Euro 6 20 9" xfId="14417"/>
    <cellStyle name="Euro 6 21" xfId="14418"/>
    <cellStyle name="Euro 6 21 10" xfId="14419"/>
    <cellStyle name="Euro 6 21 11" xfId="14420"/>
    <cellStyle name="Euro 6 21 12" xfId="14421"/>
    <cellStyle name="Euro 6 21 13" xfId="14422"/>
    <cellStyle name="Euro 6 21 14" xfId="14423"/>
    <cellStyle name="Euro 6 21 15" xfId="14424"/>
    <cellStyle name="Euro 6 21 16" xfId="14425"/>
    <cellStyle name="Euro 6 21 2" xfId="14426"/>
    <cellStyle name="Euro 6 21 2 2" xfId="14427"/>
    <cellStyle name="Euro 6 21 3" xfId="14428"/>
    <cellStyle name="Euro 6 21 3 2" xfId="14429"/>
    <cellStyle name="Euro 6 21 4" xfId="14430"/>
    <cellStyle name="Euro 6 21 4 2" xfId="14431"/>
    <cellStyle name="Euro 6 21 5" xfId="14432"/>
    <cellStyle name="Euro 6 21 6" xfId="14433"/>
    <cellStyle name="Euro 6 21 7" xfId="14434"/>
    <cellStyle name="Euro 6 21 8" xfId="14435"/>
    <cellStyle name="Euro 6 21 9" xfId="14436"/>
    <cellStyle name="Euro 6 22" xfId="14437"/>
    <cellStyle name="Euro 6 22 10" xfId="14438"/>
    <cellStyle name="Euro 6 22 11" xfId="14439"/>
    <cellStyle name="Euro 6 22 12" xfId="14440"/>
    <cellStyle name="Euro 6 22 13" xfId="14441"/>
    <cellStyle name="Euro 6 22 14" xfId="14442"/>
    <cellStyle name="Euro 6 22 15" xfId="14443"/>
    <cellStyle name="Euro 6 22 16" xfId="14444"/>
    <cellStyle name="Euro 6 22 2" xfId="14445"/>
    <cellStyle name="Euro 6 22 2 2" xfId="14446"/>
    <cellStyle name="Euro 6 22 3" xfId="14447"/>
    <cellStyle name="Euro 6 22 3 2" xfId="14448"/>
    <cellStyle name="Euro 6 22 4" xfId="14449"/>
    <cellStyle name="Euro 6 22 4 2" xfId="14450"/>
    <cellStyle name="Euro 6 22 5" xfId="14451"/>
    <cellStyle name="Euro 6 22 6" xfId="14452"/>
    <cellStyle name="Euro 6 22 7" xfId="14453"/>
    <cellStyle name="Euro 6 22 8" xfId="14454"/>
    <cellStyle name="Euro 6 22 9" xfId="14455"/>
    <cellStyle name="Euro 6 23" xfId="14456"/>
    <cellStyle name="Euro 6 23 10" xfId="14457"/>
    <cellStyle name="Euro 6 23 11" xfId="14458"/>
    <cellStyle name="Euro 6 23 12" xfId="14459"/>
    <cellStyle name="Euro 6 23 13" xfId="14460"/>
    <cellStyle name="Euro 6 23 14" xfId="14461"/>
    <cellStyle name="Euro 6 23 15" xfId="14462"/>
    <cellStyle name="Euro 6 23 16" xfId="14463"/>
    <cellStyle name="Euro 6 23 2" xfId="14464"/>
    <cellStyle name="Euro 6 23 2 2" xfId="14465"/>
    <cellStyle name="Euro 6 23 3" xfId="14466"/>
    <cellStyle name="Euro 6 23 3 2" xfId="14467"/>
    <cellStyle name="Euro 6 23 4" xfId="14468"/>
    <cellStyle name="Euro 6 23 4 2" xfId="14469"/>
    <cellStyle name="Euro 6 23 5" xfId="14470"/>
    <cellStyle name="Euro 6 23 6" xfId="14471"/>
    <cellStyle name="Euro 6 23 7" xfId="14472"/>
    <cellStyle name="Euro 6 23 8" xfId="14473"/>
    <cellStyle name="Euro 6 23 9" xfId="14474"/>
    <cellStyle name="Euro 6 24" xfId="14475"/>
    <cellStyle name="Euro 6 24 10" xfId="14476"/>
    <cellStyle name="Euro 6 24 11" xfId="14477"/>
    <cellStyle name="Euro 6 24 12" xfId="14478"/>
    <cellStyle name="Euro 6 24 13" xfId="14479"/>
    <cellStyle name="Euro 6 24 14" xfId="14480"/>
    <cellStyle name="Euro 6 24 15" xfId="14481"/>
    <cellStyle name="Euro 6 24 16" xfId="14482"/>
    <cellStyle name="Euro 6 24 2" xfId="14483"/>
    <cellStyle name="Euro 6 24 2 2" xfId="14484"/>
    <cellStyle name="Euro 6 24 3" xfId="14485"/>
    <cellStyle name="Euro 6 24 3 2" xfId="14486"/>
    <cellStyle name="Euro 6 24 4" xfId="14487"/>
    <cellStyle name="Euro 6 24 4 2" xfId="14488"/>
    <cellStyle name="Euro 6 24 5" xfId="14489"/>
    <cellStyle name="Euro 6 24 6" xfId="14490"/>
    <cellStyle name="Euro 6 24 7" xfId="14491"/>
    <cellStyle name="Euro 6 24 8" xfId="14492"/>
    <cellStyle name="Euro 6 24 9" xfId="14493"/>
    <cellStyle name="Euro 6 25" xfId="14494"/>
    <cellStyle name="Euro 6 25 10" xfId="14495"/>
    <cellStyle name="Euro 6 25 11" xfId="14496"/>
    <cellStyle name="Euro 6 25 12" xfId="14497"/>
    <cellStyle name="Euro 6 25 13" xfId="14498"/>
    <cellStyle name="Euro 6 25 14" xfId="14499"/>
    <cellStyle name="Euro 6 25 15" xfId="14500"/>
    <cellStyle name="Euro 6 25 16" xfId="14501"/>
    <cellStyle name="Euro 6 25 2" xfId="14502"/>
    <cellStyle name="Euro 6 25 2 2" xfId="14503"/>
    <cellStyle name="Euro 6 25 3" xfId="14504"/>
    <cellStyle name="Euro 6 25 3 2" xfId="14505"/>
    <cellStyle name="Euro 6 25 4" xfId="14506"/>
    <cellStyle name="Euro 6 25 4 2" xfId="14507"/>
    <cellStyle name="Euro 6 25 5" xfId="14508"/>
    <cellStyle name="Euro 6 25 6" xfId="14509"/>
    <cellStyle name="Euro 6 25 7" xfId="14510"/>
    <cellStyle name="Euro 6 25 8" xfId="14511"/>
    <cellStyle name="Euro 6 25 9" xfId="14512"/>
    <cellStyle name="Euro 6 26" xfId="14513"/>
    <cellStyle name="Euro 6 26 10" xfId="14514"/>
    <cellStyle name="Euro 6 26 11" xfId="14515"/>
    <cellStyle name="Euro 6 26 12" xfId="14516"/>
    <cellStyle name="Euro 6 26 13" xfId="14517"/>
    <cellStyle name="Euro 6 26 14" xfId="14518"/>
    <cellStyle name="Euro 6 26 15" xfId="14519"/>
    <cellStyle name="Euro 6 26 16" xfId="14520"/>
    <cellStyle name="Euro 6 26 2" xfId="14521"/>
    <cellStyle name="Euro 6 26 2 2" xfId="14522"/>
    <cellStyle name="Euro 6 26 3" xfId="14523"/>
    <cellStyle name="Euro 6 26 3 2" xfId="14524"/>
    <cellStyle name="Euro 6 26 4" xfId="14525"/>
    <cellStyle name="Euro 6 26 4 2" xfId="14526"/>
    <cellStyle name="Euro 6 26 5" xfId="14527"/>
    <cellStyle name="Euro 6 26 6" xfId="14528"/>
    <cellStyle name="Euro 6 26 7" xfId="14529"/>
    <cellStyle name="Euro 6 26 8" xfId="14530"/>
    <cellStyle name="Euro 6 26 9" xfId="14531"/>
    <cellStyle name="Euro 6 27" xfId="14532"/>
    <cellStyle name="Euro 6 27 10" xfId="14533"/>
    <cellStyle name="Euro 6 27 11" xfId="14534"/>
    <cellStyle name="Euro 6 27 12" xfId="14535"/>
    <cellStyle name="Euro 6 27 13" xfId="14536"/>
    <cellStyle name="Euro 6 27 14" xfId="14537"/>
    <cellStyle name="Euro 6 27 15" xfId="14538"/>
    <cellStyle name="Euro 6 27 16" xfId="14539"/>
    <cellStyle name="Euro 6 27 2" xfId="14540"/>
    <cellStyle name="Euro 6 27 2 2" xfId="14541"/>
    <cellStyle name="Euro 6 27 3" xfId="14542"/>
    <cellStyle name="Euro 6 27 3 2" xfId="14543"/>
    <cellStyle name="Euro 6 27 4" xfId="14544"/>
    <cellStyle name="Euro 6 27 4 2" xfId="14545"/>
    <cellStyle name="Euro 6 27 5" xfId="14546"/>
    <cellStyle name="Euro 6 27 6" xfId="14547"/>
    <cellStyle name="Euro 6 27 7" xfId="14548"/>
    <cellStyle name="Euro 6 27 8" xfId="14549"/>
    <cellStyle name="Euro 6 27 9" xfId="14550"/>
    <cellStyle name="Euro 6 28" xfId="14551"/>
    <cellStyle name="Euro 6 28 10" xfId="14552"/>
    <cellStyle name="Euro 6 28 11" xfId="14553"/>
    <cellStyle name="Euro 6 28 12" xfId="14554"/>
    <cellStyle name="Euro 6 28 13" xfId="14555"/>
    <cellStyle name="Euro 6 28 14" xfId="14556"/>
    <cellStyle name="Euro 6 28 15" xfId="14557"/>
    <cellStyle name="Euro 6 28 16" xfId="14558"/>
    <cellStyle name="Euro 6 28 2" xfId="14559"/>
    <cellStyle name="Euro 6 28 2 2" xfId="14560"/>
    <cellStyle name="Euro 6 28 3" xfId="14561"/>
    <cellStyle name="Euro 6 28 3 2" xfId="14562"/>
    <cellStyle name="Euro 6 28 4" xfId="14563"/>
    <cellStyle name="Euro 6 28 4 2" xfId="14564"/>
    <cellStyle name="Euro 6 28 5" xfId="14565"/>
    <cellStyle name="Euro 6 28 6" xfId="14566"/>
    <cellStyle name="Euro 6 28 7" xfId="14567"/>
    <cellStyle name="Euro 6 28 8" xfId="14568"/>
    <cellStyle name="Euro 6 28 9" xfId="14569"/>
    <cellStyle name="Euro 6 29" xfId="14570"/>
    <cellStyle name="Euro 6 29 10" xfId="14571"/>
    <cellStyle name="Euro 6 29 11" xfId="14572"/>
    <cellStyle name="Euro 6 29 12" xfId="14573"/>
    <cellStyle name="Euro 6 29 13" xfId="14574"/>
    <cellStyle name="Euro 6 29 14" xfId="14575"/>
    <cellStyle name="Euro 6 29 15" xfId="14576"/>
    <cellStyle name="Euro 6 29 16" xfId="14577"/>
    <cellStyle name="Euro 6 29 2" xfId="14578"/>
    <cellStyle name="Euro 6 29 2 2" xfId="14579"/>
    <cellStyle name="Euro 6 29 3" xfId="14580"/>
    <cellStyle name="Euro 6 29 3 2" xfId="14581"/>
    <cellStyle name="Euro 6 29 4" xfId="14582"/>
    <cellStyle name="Euro 6 29 4 2" xfId="14583"/>
    <cellStyle name="Euro 6 29 5" xfId="14584"/>
    <cellStyle name="Euro 6 29 6" xfId="14585"/>
    <cellStyle name="Euro 6 29 7" xfId="14586"/>
    <cellStyle name="Euro 6 29 8" xfId="14587"/>
    <cellStyle name="Euro 6 29 9" xfId="14588"/>
    <cellStyle name="Euro 6 3" xfId="14589"/>
    <cellStyle name="Euro 6 3 10" xfId="14590"/>
    <cellStyle name="Euro 6 3 11" xfId="14591"/>
    <cellStyle name="Euro 6 3 12" xfId="14592"/>
    <cellStyle name="Euro 6 3 13" xfId="14593"/>
    <cellStyle name="Euro 6 3 14" xfId="14594"/>
    <cellStyle name="Euro 6 3 15" xfId="14595"/>
    <cellStyle name="Euro 6 3 16" xfId="14596"/>
    <cellStyle name="Euro 6 3 2" xfId="14597"/>
    <cellStyle name="Euro 6 3 2 2" xfId="14598"/>
    <cellStyle name="Euro 6 3 3" xfId="14599"/>
    <cellStyle name="Euro 6 3 3 2" xfId="14600"/>
    <cellStyle name="Euro 6 3 4" xfId="14601"/>
    <cellStyle name="Euro 6 3 4 2" xfId="14602"/>
    <cellStyle name="Euro 6 3 5" xfId="14603"/>
    <cellStyle name="Euro 6 3 6" xfId="14604"/>
    <cellStyle name="Euro 6 3 7" xfId="14605"/>
    <cellStyle name="Euro 6 3 8" xfId="14606"/>
    <cellStyle name="Euro 6 3 9" xfId="14607"/>
    <cellStyle name="Euro 6 30" xfId="14608"/>
    <cellStyle name="Euro 6 30 10" xfId="14609"/>
    <cellStyle name="Euro 6 30 11" xfId="14610"/>
    <cellStyle name="Euro 6 30 12" xfId="14611"/>
    <cellStyle name="Euro 6 30 13" xfId="14612"/>
    <cellStyle name="Euro 6 30 14" xfId="14613"/>
    <cellStyle name="Euro 6 30 15" xfId="14614"/>
    <cellStyle name="Euro 6 30 16" xfId="14615"/>
    <cellStyle name="Euro 6 30 2" xfId="14616"/>
    <cellStyle name="Euro 6 30 2 2" xfId="14617"/>
    <cellStyle name="Euro 6 30 3" xfId="14618"/>
    <cellStyle name="Euro 6 30 3 2" xfId="14619"/>
    <cellStyle name="Euro 6 30 4" xfId="14620"/>
    <cellStyle name="Euro 6 30 4 2" xfId="14621"/>
    <cellStyle name="Euro 6 30 5" xfId="14622"/>
    <cellStyle name="Euro 6 30 6" xfId="14623"/>
    <cellStyle name="Euro 6 30 7" xfId="14624"/>
    <cellStyle name="Euro 6 30 8" xfId="14625"/>
    <cellStyle name="Euro 6 30 9" xfId="14626"/>
    <cellStyle name="Euro 6 31" xfId="14627"/>
    <cellStyle name="Euro 6 31 10" xfId="14628"/>
    <cellStyle name="Euro 6 31 11" xfId="14629"/>
    <cellStyle name="Euro 6 31 12" xfId="14630"/>
    <cellStyle name="Euro 6 31 13" xfId="14631"/>
    <cellStyle name="Euro 6 31 14" xfId="14632"/>
    <cellStyle name="Euro 6 31 15" xfId="14633"/>
    <cellStyle name="Euro 6 31 16" xfId="14634"/>
    <cellStyle name="Euro 6 31 2" xfId="14635"/>
    <cellStyle name="Euro 6 31 2 2" xfId="14636"/>
    <cellStyle name="Euro 6 31 3" xfId="14637"/>
    <cellStyle name="Euro 6 31 3 2" xfId="14638"/>
    <cellStyle name="Euro 6 31 4" xfId="14639"/>
    <cellStyle name="Euro 6 31 4 2" xfId="14640"/>
    <cellStyle name="Euro 6 31 5" xfId="14641"/>
    <cellStyle name="Euro 6 31 6" xfId="14642"/>
    <cellStyle name="Euro 6 31 7" xfId="14643"/>
    <cellStyle name="Euro 6 31 8" xfId="14644"/>
    <cellStyle name="Euro 6 31 9" xfId="14645"/>
    <cellStyle name="Euro 6 32" xfId="14646"/>
    <cellStyle name="Euro 6 32 10" xfId="14647"/>
    <cellStyle name="Euro 6 32 11" xfId="14648"/>
    <cellStyle name="Euro 6 32 12" xfId="14649"/>
    <cellStyle name="Euro 6 32 13" xfId="14650"/>
    <cellStyle name="Euro 6 32 14" xfId="14651"/>
    <cellStyle name="Euro 6 32 15" xfId="14652"/>
    <cellStyle name="Euro 6 32 16" xfId="14653"/>
    <cellStyle name="Euro 6 32 2" xfId="14654"/>
    <cellStyle name="Euro 6 32 2 2" xfId="14655"/>
    <cellStyle name="Euro 6 32 3" xfId="14656"/>
    <cellStyle name="Euro 6 32 3 2" xfId="14657"/>
    <cellStyle name="Euro 6 32 4" xfId="14658"/>
    <cellStyle name="Euro 6 32 4 2" xfId="14659"/>
    <cellStyle name="Euro 6 32 5" xfId="14660"/>
    <cellStyle name="Euro 6 32 6" xfId="14661"/>
    <cellStyle name="Euro 6 32 7" xfId="14662"/>
    <cellStyle name="Euro 6 32 8" xfId="14663"/>
    <cellStyle name="Euro 6 32 9" xfId="14664"/>
    <cellStyle name="Euro 6 33" xfId="14665"/>
    <cellStyle name="Euro 6 33 10" xfId="14666"/>
    <cellStyle name="Euro 6 33 11" xfId="14667"/>
    <cellStyle name="Euro 6 33 12" xfId="14668"/>
    <cellStyle name="Euro 6 33 13" xfId="14669"/>
    <cellStyle name="Euro 6 33 14" xfId="14670"/>
    <cellStyle name="Euro 6 33 15" xfId="14671"/>
    <cellStyle name="Euro 6 33 16" xfId="14672"/>
    <cellStyle name="Euro 6 33 2" xfId="14673"/>
    <cellStyle name="Euro 6 33 2 2" xfId="14674"/>
    <cellStyle name="Euro 6 33 3" xfId="14675"/>
    <cellStyle name="Euro 6 33 3 2" xfId="14676"/>
    <cellStyle name="Euro 6 33 4" xfId="14677"/>
    <cellStyle name="Euro 6 33 4 2" xfId="14678"/>
    <cellStyle name="Euro 6 33 5" xfId="14679"/>
    <cellStyle name="Euro 6 33 6" xfId="14680"/>
    <cellStyle name="Euro 6 33 7" xfId="14681"/>
    <cellStyle name="Euro 6 33 8" xfId="14682"/>
    <cellStyle name="Euro 6 33 9" xfId="14683"/>
    <cellStyle name="Euro 6 34" xfId="14684"/>
    <cellStyle name="Euro 6 34 10" xfId="14685"/>
    <cellStyle name="Euro 6 34 11" xfId="14686"/>
    <cellStyle name="Euro 6 34 12" xfId="14687"/>
    <cellStyle name="Euro 6 34 13" xfId="14688"/>
    <cellStyle name="Euro 6 34 14" xfId="14689"/>
    <cellStyle name="Euro 6 34 15" xfId="14690"/>
    <cellStyle name="Euro 6 34 16" xfId="14691"/>
    <cellStyle name="Euro 6 34 2" xfId="14692"/>
    <cellStyle name="Euro 6 34 2 2" xfId="14693"/>
    <cellStyle name="Euro 6 34 3" xfId="14694"/>
    <cellStyle name="Euro 6 34 3 2" xfId="14695"/>
    <cellStyle name="Euro 6 34 4" xfId="14696"/>
    <cellStyle name="Euro 6 34 4 2" xfId="14697"/>
    <cellStyle name="Euro 6 34 5" xfId="14698"/>
    <cellStyle name="Euro 6 34 6" xfId="14699"/>
    <cellStyle name="Euro 6 34 7" xfId="14700"/>
    <cellStyle name="Euro 6 34 8" xfId="14701"/>
    <cellStyle name="Euro 6 34 9" xfId="14702"/>
    <cellStyle name="Euro 6 35" xfId="14703"/>
    <cellStyle name="Euro 6 35 10" xfId="14704"/>
    <cellStyle name="Euro 6 35 11" xfId="14705"/>
    <cellStyle name="Euro 6 35 12" xfId="14706"/>
    <cellStyle name="Euro 6 35 13" xfId="14707"/>
    <cellStyle name="Euro 6 35 14" xfId="14708"/>
    <cellStyle name="Euro 6 35 15" xfId="14709"/>
    <cellStyle name="Euro 6 35 16" xfId="14710"/>
    <cellStyle name="Euro 6 35 2" xfId="14711"/>
    <cellStyle name="Euro 6 35 2 2" xfId="14712"/>
    <cellStyle name="Euro 6 35 3" xfId="14713"/>
    <cellStyle name="Euro 6 35 3 2" xfId="14714"/>
    <cellStyle name="Euro 6 35 4" xfId="14715"/>
    <cellStyle name="Euro 6 35 4 2" xfId="14716"/>
    <cellStyle name="Euro 6 35 5" xfId="14717"/>
    <cellStyle name="Euro 6 35 6" xfId="14718"/>
    <cellStyle name="Euro 6 35 7" xfId="14719"/>
    <cellStyle name="Euro 6 35 8" xfId="14720"/>
    <cellStyle name="Euro 6 35 9" xfId="14721"/>
    <cellStyle name="Euro 6 36" xfId="14722"/>
    <cellStyle name="Euro 6 36 10" xfId="14723"/>
    <cellStyle name="Euro 6 36 11" xfId="14724"/>
    <cellStyle name="Euro 6 36 12" xfId="14725"/>
    <cellStyle name="Euro 6 36 13" xfId="14726"/>
    <cellStyle name="Euro 6 36 14" xfId="14727"/>
    <cellStyle name="Euro 6 36 15" xfId="14728"/>
    <cellStyle name="Euro 6 36 16" xfId="14729"/>
    <cellStyle name="Euro 6 36 2" xfId="14730"/>
    <cellStyle name="Euro 6 36 2 2" xfId="14731"/>
    <cellStyle name="Euro 6 36 3" xfId="14732"/>
    <cellStyle name="Euro 6 36 3 2" xfId="14733"/>
    <cellStyle name="Euro 6 36 4" xfId="14734"/>
    <cellStyle name="Euro 6 36 4 2" xfId="14735"/>
    <cellStyle name="Euro 6 36 5" xfId="14736"/>
    <cellStyle name="Euro 6 36 6" xfId="14737"/>
    <cellStyle name="Euro 6 36 7" xfId="14738"/>
    <cellStyle name="Euro 6 36 8" xfId="14739"/>
    <cellStyle name="Euro 6 36 9" xfId="14740"/>
    <cellStyle name="Euro 6 37" xfId="14741"/>
    <cellStyle name="Euro 6 37 10" xfId="14742"/>
    <cellStyle name="Euro 6 37 11" xfId="14743"/>
    <cellStyle name="Euro 6 37 12" xfId="14744"/>
    <cellStyle name="Euro 6 37 13" xfId="14745"/>
    <cellStyle name="Euro 6 37 14" xfId="14746"/>
    <cellStyle name="Euro 6 37 15" xfId="14747"/>
    <cellStyle name="Euro 6 37 16" xfId="14748"/>
    <cellStyle name="Euro 6 37 2" xfId="14749"/>
    <cellStyle name="Euro 6 37 2 2" xfId="14750"/>
    <cellStyle name="Euro 6 37 3" xfId="14751"/>
    <cellStyle name="Euro 6 37 3 2" xfId="14752"/>
    <cellStyle name="Euro 6 37 4" xfId="14753"/>
    <cellStyle name="Euro 6 37 4 2" xfId="14754"/>
    <cellStyle name="Euro 6 37 5" xfId="14755"/>
    <cellStyle name="Euro 6 37 6" xfId="14756"/>
    <cellStyle name="Euro 6 37 7" xfId="14757"/>
    <cellStyle name="Euro 6 37 8" xfId="14758"/>
    <cellStyle name="Euro 6 37 9" xfId="14759"/>
    <cellStyle name="Euro 6 38" xfId="14760"/>
    <cellStyle name="Euro 6 38 10" xfId="14761"/>
    <cellStyle name="Euro 6 38 11" xfId="14762"/>
    <cellStyle name="Euro 6 38 12" xfId="14763"/>
    <cellStyle name="Euro 6 38 13" xfId="14764"/>
    <cellStyle name="Euro 6 38 14" xfId="14765"/>
    <cellStyle name="Euro 6 38 15" xfId="14766"/>
    <cellStyle name="Euro 6 38 16" xfId="14767"/>
    <cellStyle name="Euro 6 38 2" xfId="14768"/>
    <cellStyle name="Euro 6 38 2 2" xfId="14769"/>
    <cellStyle name="Euro 6 38 3" xfId="14770"/>
    <cellStyle name="Euro 6 38 3 2" xfId="14771"/>
    <cellStyle name="Euro 6 38 4" xfId="14772"/>
    <cellStyle name="Euro 6 38 4 2" xfId="14773"/>
    <cellStyle name="Euro 6 38 5" xfId="14774"/>
    <cellStyle name="Euro 6 38 6" xfId="14775"/>
    <cellStyle name="Euro 6 38 7" xfId="14776"/>
    <cellStyle name="Euro 6 38 8" xfId="14777"/>
    <cellStyle name="Euro 6 38 9" xfId="14778"/>
    <cellStyle name="Euro 6 39" xfId="14779"/>
    <cellStyle name="Euro 6 39 10" xfId="14780"/>
    <cellStyle name="Euro 6 39 11" xfId="14781"/>
    <cellStyle name="Euro 6 39 12" xfId="14782"/>
    <cellStyle name="Euro 6 39 13" xfId="14783"/>
    <cellStyle name="Euro 6 39 14" xfId="14784"/>
    <cellStyle name="Euro 6 39 15" xfId="14785"/>
    <cellStyle name="Euro 6 39 16" xfId="14786"/>
    <cellStyle name="Euro 6 39 2" xfId="14787"/>
    <cellStyle name="Euro 6 39 2 2" xfId="14788"/>
    <cellStyle name="Euro 6 39 3" xfId="14789"/>
    <cellStyle name="Euro 6 39 3 2" xfId="14790"/>
    <cellStyle name="Euro 6 39 4" xfId="14791"/>
    <cellStyle name="Euro 6 39 4 2" xfId="14792"/>
    <cellStyle name="Euro 6 39 5" xfId="14793"/>
    <cellStyle name="Euro 6 39 6" xfId="14794"/>
    <cellStyle name="Euro 6 39 7" xfId="14795"/>
    <cellStyle name="Euro 6 39 8" xfId="14796"/>
    <cellStyle name="Euro 6 39 9" xfId="14797"/>
    <cellStyle name="Euro 6 4" xfId="14798"/>
    <cellStyle name="Euro 6 4 10" xfId="14799"/>
    <cellStyle name="Euro 6 4 11" xfId="14800"/>
    <cellStyle name="Euro 6 4 12" xfId="14801"/>
    <cellStyle name="Euro 6 4 13" xfId="14802"/>
    <cellStyle name="Euro 6 4 14" xfId="14803"/>
    <cellStyle name="Euro 6 4 15" xfId="14804"/>
    <cellStyle name="Euro 6 4 16" xfId="14805"/>
    <cellStyle name="Euro 6 4 2" xfId="14806"/>
    <cellStyle name="Euro 6 4 2 2" xfId="14807"/>
    <cellStyle name="Euro 6 4 3" xfId="14808"/>
    <cellStyle name="Euro 6 4 3 2" xfId="14809"/>
    <cellStyle name="Euro 6 4 4" xfId="14810"/>
    <cellStyle name="Euro 6 4 4 2" xfId="14811"/>
    <cellStyle name="Euro 6 4 5" xfId="14812"/>
    <cellStyle name="Euro 6 4 6" xfId="14813"/>
    <cellStyle name="Euro 6 4 7" xfId="14814"/>
    <cellStyle name="Euro 6 4 8" xfId="14815"/>
    <cellStyle name="Euro 6 4 9" xfId="14816"/>
    <cellStyle name="Euro 6 40" xfId="14817"/>
    <cellStyle name="Euro 6 40 10" xfId="14818"/>
    <cellStyle name="Euro 6 40 11" xfId="14819"/>
    <cellStyle name="Euro 6 40 12" xfId="14820"/>
    <cellStyle name="Euro 6 40 13" xfId="14821"/>
    <cellStyle name="Euro 6 40 14" xfId="14822"/>
    <cellStyle name="Euro 6 40 15" xfId="14823"/>
    <cellStyle name="Euro 6 40 16" xfId="14824"/>
    <cellStyle name="Euro 6 40 2" xfId="14825"/>
    <cellStyle name="Euro 6 40 2 2" xfId="14826"/>
    <cellStyle name="Euro 6 40 3" xfId="14827"/>
    <cellStyle name="Euro 6 40 3 2" xfId="14828"/>
    <cellStyle name="Euro 6 40 4" xfId="14829"/>
    <cellStyle name="Euro 6 40 4 2" xfId="14830"/>
    <cellStyle name="Euro 6 40 5" xfId="14831"/>
    <cellStyle name="Euro 6 40 6" xfId="14832"/>
    <cellStyle name="Euro 6 40 7" xfId="14833"/>
    <cellStyle name="Euro 6 40 8" xfId="14834"/>
    <cellStyle name="Euro 6 40 9" xfId="14835"/>
    <cellStyle name="Euro 6 41" xfId="14836"/>
    <cellStyle name="Euro 6 41 10" xfId="14837"/>
    <cellStyle name="Euro 6 41 11" xfId="14838"/>
    <cellStyle name="Euro 6 41 12" xfId="14839"/>
    <cellStyle name="Euro 6 41 13" xfId="14840"/>
    <cellStyle name="Euro 6 41 14" xfId="14841"/>
    <cellStyle name="Euro 6 41 15" xfId="14842"/>
    <cellStyle name="Euro 6 41 16" xfId="14843"/>
    <cellStyle name="Euro 6 41 2" xfId="14844"/>
    <cellStyle name="Euro 6 41 2 2" xfId="14845"/>
    <cellStyle name="Euro 6 41 3" xfId="14846"/>
    <cellStyle name="Euro 6 41 3 2" xfId="14847"/>
    <cellStyle name="Euro 6 41 4" xfId="14848"/>
    <cellStyle name="Euro 6 41 4 2" xfId="14849"/>
    <cellStyle name="Euro 6 41 5" xfId="14850"/>
    <cellStyle name="Euro 6 41 6" xfId="14851"/>
    <cellStyle name="Euro 6 41 7" xfId="14852"/>
    <cellStyle name="Euro 6 41 8" xfId="14853"/>
    <cellStyle name="Euro 6 41 9" xfId="14854"/>
    <cellStyle name="Euro 6 42" xfId="14855"/>
    <cellStyle name="Euro 6 42 10" xfId="14856"/>
    <cellStyle name="Euro 6 42 11" xfId="14857"/>
    <cellStyle name="Euro 6 42 12" xfId="14858"/>
    <cellStyle name="Euro 6 42 13" xfId="14859"/>
    <cellStyle name="Euro 6 42 14" xfId="14860"/>
    <cellStyle name="Euro 6 42 15" xfId="14861"/>
    <cellStyle name="Euro 6 42 16" xfId="14862"/>
    <cellStyle name="Euro 6 42 2" xfId="14863"/>
    <cellStyle name="Euro 6 42 2 2" xfId="14864"/>
    <cellStyle name="Euro 6 42 3" xfId="14865"/>
    <cellStyle name="Euro 6 42 3 2" xfId="14866"/>
    <cellStyle name="Euro 6 42 4" xfId="14867"/>
    <cellStyle name="Euro 6 42 4 2" xfId="14868"/>
    <cellStyle name="Euro 6 42 5" xfId="14869"/>
    <cellStyle name="Euro 6 42 6" xfId="14870"/>
    <cellStyle name="Euro 6 42 7" xfId="14871"/>
    <cellStyle name="Euro 6 42 8" xfId="14872"/>
    <cellStyle name="Euro 6 42 9" xfId="14873"/>
    <cellStyle name="Euro 6 43" xfId="14874"/>
    <cellStyle name="Euro 6 43 10" xfId="14875"/>
    <cellStyle name="Euro 6 43 11" xfId="14876"/>
    <cellStyle name="Euro 6 43 12" xfId="14877"/>
    <cellStyle name="Euro 6 43 13" xfId="14878"/>
    <cellStyle name="Euro 6 43 14" xfId="14879"/>
    <cellStyle name="Euro 6 43 15" xfId="14880"/>
    <cellStyle name="Euro 6 43 16" xfId="14881"/>
    <cellStyle name="Euro 6 43 2" xfId="14882"/>
    <cellStyle name="Euro 6 43 2 2" xfId="14883"/>
    <cellStyle name="Euro 6 43 3" xfId="14884"/>
    <cellStyle name="Euro 6 43 3 2" xfId="14885"/>
    <cellStyle name="Euro 6 43 4" xfId="14886"/>
    <cellStyle name="Euro 6 43 4 2" xfId="14887"/>
    <cellStyle name="Euro 6 43 5" xfId="14888"/>
    <cellStyle name="Euro 6 43 6" xfId="14889"/>
    <cellStyle name="Euro 6 43 7" xfId="14890"/>
    <cellStyle name="Euro 6 43 8" xfId="14891"/>
    <cellStyle name="Euro 6 43 9" xfId="14892"/>
    <cellStyle name="Euro 6 44" xfId="14893"/>
    <cellStyle name="Euro 6 44 10" xfId="14894"/>
    <cellStyle name="Euro 6 44 11" xfId="14895"/>
    <cellStyle name="Euro 6 44 12" xfId="14896"/>
    <cellStyle name="Euro 6 44 13" xfId="14897"/>
    <cellStyle name="Euro 6 44 14" xfId="14898"/>
    <cellStyle name="Euro 6 44 15" xfId="14899"/>
    <cellStyle name="Euro 6 44 16" xfId="14900"/>
    <cellStyle name="Euro 6 44 2" xfId="14901"/>
    <cellStyle name="Euro 6 44 2 2" xfId="14902"/>
    <cellStyle name="Euro 6 44 3" xfId="14903"/>
    <cellStyle name="Euro 6 44 3 2" xfId="14904"/>
    <cellStyle name="Euro 6 44 4" xfId="14905"/>
    <cellStyle name="Euro 6 44 4 2" xfId="14906"/>
    <cellStyle name="Euro 6 44 5" xfId="14907"/>
    <cellStyle name="Euro 6 44 6" xfId="14908"/>
    <cellStyle name="Euro 6 44 7" xfId="14909"/>
    <cellStyle name="Euro 6 44 8" xfId="14910"/>
    <cellStyle name="Euro 6 44 9" xfId="14911"/>
    <cellStyle name="Euro 6 45" xfId="14912"/>
    <cellStyle name="Euro 6 45 10" xfId="14913"/>
    <cellStyle name="Euro 6 45 11" xfId="14914"/>
    <cellStyle name="Euro 6 45 12" xfId="14915"/>
    <cellStyle name="Euro 6 45 13" xfId="14916"/>
    <cellStyle name="Euro 6 45 14" xfId="14917"/>
    <cellStyle name="Euro 6 45 15" xfId="14918"/>
    <cellStyle name="Euro 6 45 16" xfId="14919"/>
    <cellStyle name="Euro 6 45 2" xfId="14920"/>
    <cellStyle name="Euro 6 45 2 2" xfId="14921"/>
    <cellStyle name="Euro 6 45 3" xfId="14922"/>
    <cellStyle name="Euro 6 45 3 2" xfId="14923"/>
    <cellStyle name="Euro 6 45 4" xfId="14924"/>
    <cellStyle name="Euro 6 45 4 2" xfId="14925"/>
    <cellStyle name="Euro 6 45 5" xfId="14926"/>
    <cellStyle name="Euro 6 45 6" xfId="14927"/>
    <cellStyle name="Euro 6 45 7" xfId="14928"/>
    <cellStyle name="Euro 6 45 8" xfId="14929"/>
    <cellStyle name="Euro 6 45 9" xfId="14930"/>
    <cellStyle name="Euro 6 46" xfId="14931"/>
    <cellStyle name="Euro 6 46 10" xfId="14932"/>
    <cellStyle name="Euro 6 46 11" xfId="14933"/>
    <cellStyle name="Euro 6 46 12" xfId="14934"/>
    <cellStyle name="Euro 6 46 13" xfId="14935"/>
    <cellStyle name="Euro 6 46 14" xfId="14936"/>
    <cellStyle name="Euro 6 46 15" xfId="14937"/>
    <cellStyle name="Euro 6 46 16" xfId="14938"/>
    <cellStyle name="Euro 6 46 2" xfId="14939"/>
    <cellStyle name="Euro 6 46 2 2" xfId="14940"/>
    <cellStyle name="Euro 6 46 3" xfId="14941"/>
    <cellStyle name="Euro 6 46 3 2" xfId="14942"/>
    <cellStyle name="Euro 6 46 4" xfId="14943"/>
    <cellStyle name="Euro 6 46 4 2" xfId="14944"/>
    <cellStyle name="Euro 6 46 5" xfId="14945"/>
    <cellStyle name="Euro 6 46 6" xfId="14946"/>
    <cellStyle name="Euro 6 46 7" xfId="14947"/>
    <cellStyle name="Euro 6 46 8" xfId="14948"/>
    <cellStyle name="Euro 6 46 9" xfId="14949"/>
    <cellStyle name="Euro 6 47" xfId="14950"/>
    <cellStyle name="Euro 6 47 10" xfId="14951"/>
    <cellStyle name="Euro 6 47 11" xfId="14952"/>
    <cellStyle name="Euro 6 47 12" xfId="14953"/>
    <cellStyle name="Euro 6 47 13" xfId="14954"/>
    <cellStyle name="Euro 6 47 14" xfId="14955"/>
    <cellStyle name="Euro 6 47 15" xfId="14956"/>
    <cellStyle name="Euro 6 47 16" xfId="14957"/>
    <cellStyle name="Euro 6 47 2" xfId="14958"/>
    <cellStyle name="Euro 6 47 2 2" xfId="14959"/>
    <cellStyle name="Euro 6 47 3" xfId="14960"/>
    <cellStyle name="Euro 6 47 3 2" xfId="14961"/>
    <cellStyle name="Euro 6 47 4" xfId="14962"/>
    <cellStyle name="Euro 6 47 4 2" xfId="14963"/>
    <cellStyle name="Euro 6 47 5" xfId="14964"/>
    <cellStyle name="Euro 6 47 6" xfId="14965"/>
    <cellStyle name="Euro 6 47 7" xfId="14966"/>
    <cellStyle name="Euro 6 47 8" xfId="14967"/>
    <cellStyle name="Euro 6 47 9" xfId="14968"/>
    <cellStyle name="Euro 6 48" xfId="14969"/>
    <cellStyle name="Euro 6 48 10" xfId="14970"/>
    <cellStyle name="Euro 6 48 11" xfId="14971"/>
    <cellStyle name="Euro 6 48 12" xfId="14972"/>
    <cellStyle name="Euro 6 48 13" xfId="14973"/>
    <cellStyle name="Euro 6 48 14" xfId="14974"/>
    <cellStyle name="Euro 6 48 15" xfId="14975"/>
    <cellStyle name="Euro 6 48 16" xfId="14976"/>
    <cellStyle name="Euro 6 48 2" xfId="14977"/>
    <cellStyle name="Euro 6 48 2 2" xfId="14978"/>
    <cellStyle name="Euro 6 48 3" xfId="14979"/>
    <cellStyle name="Euro 6 48 3 2" xfId="14980"/>
    <cellStyle name="Euro 6 48 4" xfId="14981"/>
    <cellStyle name="Euro 6 48 4 2" xfId="14982"/>
    <cellStyle name="Euro 6 48 5" xfId="14983"/>
    <cellStyle name="Euro 6 48 6" xfId="14984"/>
    <cellStyle name="Euro 6 48 7" xfId="14985"/>
    <cellStyle name="Euro 6 48 8" xfId="14986"/>
    <cellStyle name="Euro 6 48 9" xfId="14987"/>
    <cellStyle name="Euro 6 49" xfId="14988"/>
    <cellStyle name="Euro 6 49 10" xfId="14989"/>
    <cellStyle name="Euro 6 49 11" xfId="14990"/>
    <cellStyle name="Euro 6 49 12" xfId="14991"/>
    <cellStyle name="Euro 6 49 13" xfId="14992"/>
    <cellStyle name="Euro 6 49 14" xfId="14993"/>
    <cellStyle name="Euro 6 49 15" xfId="14994"/>
    <cellStyle name="Euro 6 49 16" xfId="14995"/>
    <cellStyle name="Euro 6 49 2" xfId="14996"/>
    <cellStyle name="Euro 6 49 2 2" xfId="14997"/>
    <cellStyle name="Euro 6 49 3" xfId="14998"/>
    <cellStyle name="Euro 6 49 3 2" xfId="14999"/>
    <cellStyle name="Euro 6 49 4" xfId="15000"/>
    <cellStyle name="Euro 6 49 4 2" xfId="15001"/>
    <cellStyle name="Euro 6 49 5" xfId="15002"/>
    <cellStyle name="Euro 6 49 6" xfId="15003"/>
    <cellStyle name="Euro 6 49 7" xfId="15004"/>
    <cellStyle name="Euro 6 49 8" xfId="15005"/>
    <cellStyle name="Euro 6 49 9" xfId="15006"/>
    <cellStyle name="Euro 6 5" xfId="15007"/>
    <cellStyle name="Euro 6 5 10" xfId="15008"/>
    <cellStyle name="Euro 6 5 11" xfId="15009"/>
    <cellStyle name="Euro 6 5 12" xfId="15010"/>
    <cellStyle name="Euro 6 5 13" xfId="15011"/>
    <cellStyle name="Euro 6 5 14" xfId="15012"/>
    <cellStyle name="Euro 6 5 15" xfId="15013"/>
    <cellStyle name="Euro 6 5 16" xfId="15014"/>
    <cellStyle name="Euro 6 5 2" xfId="15015"/>
    <cellStyle name="Euro 6 5 2 2" xfId="15016"/>
    <cellStyle name="Euro 6 5 3" xfId="15017"/>
    <cellStyle name="Euro 6 5 3 2" xfId="15018"/>
    <cellStyle name="Euro 6 5 4" xfId="15019"/>
    <cellStyle name="Euro 6 5 4 2" xfId="15020"/>
    <cellStyle name="Euro 6 5 5" xfId="15021"/>
    <cellStyle name="Euro 6 5 6" xfId="15022"/>
    <cellStyle name="Euro 6 5 7" xfId="15023"/>
    <cellStyle name="Euro 6 5 8" xfId="15024"/>
    <cellStyle name="Euro 6 5 9" xfId="15025"/>
    <cellStyle name="Euro 6 50" xfId="15026"/>
    <cellStyle name="Euro 6 50 10" xfId="15027"/>
    <cellStyle name="Euro 6 50 11" xfId="15028"/>
    <cellStyle name="Euro 6 50 12" xfId="15029"/>
    <cellStyle name="Euro 6 50 13" xfId="15030"/>
    <cellStyle name="Euro 6 50 14" xfId="15031"/>
    <cellStyle name="Euro 6 50 15" xfId="15032"/>
    <cellStyle name="Euro 6 50 16" xfId="15033"/>
    <cellStyle name="Euro 6 50 2" xfId="15034"/>
    <cellStyle name="Euro 6 50 2 2" xfId="15035"/>
    <cellStyle name="Euro 6 50 3" xfId="15036"/>
    <cellStyle name="Euro 6 50 3 2" xfId="15037"/>
    <cellStyle name="Euro 6 50 4" xfId="15038"/>
    <cellStyle name="Euro 6 50 4 2" xfId="15039"/>
    <cellStyle name="Euro 6 50 5" xfId="15040"/>
    <cellStyle name="Euro 6 50 6" xfId="15041"/>
    <cellStyle name="Euro 6 50 7" xfId="15042"/>
    <cellStyle name="Euro 6 50 8" xfId="15043"/>
    <cellStyle name="Euro 6 50 9" xfId="15044"/>
    <cellStyle name="Euro 6 51" xfId="15045"/>
    <cellStyle name="Euro 6 51 10" xfId="15046"/>
    <cellStyle name="Euro 6 51 11" xfId="15047"/>
    <cellStyle name="Euro 6 51 12" xfId="15048"/>
    <cellStyle name="Euro 6 51 13" xfId="15049"/>
    <cellStyle name="Euro 6 51 14" xfId="15050"/>
    <cellStyle name="Euro 6 51 15" xfId="15051"/>
    <cellStyle name="Euro 6 51 16" xfId="15052"/>
    <cellStyle name="Euro 6 51 2" xfId="15053"/>
    <cellStyle name="Euro 6 51 2 2" xfId="15054"/>
    <cellStyle name="Euro 6 51 3" xfId="15055"/>
    <cellStyle name="Euro 6 51 3 2" xfId="15056"/>
    <cellStyle name="Euro 6 51 4" xfId="15057"/>
    <cellStyle name="Euro 6 51 4 2" xfId="15058"/>
    <cellStyle name="Euro 6 51 5" xfId="15059"/>
    <cellStyle name="Euro 6 51 6" xfId="15060"/>
    <cellStyle name="Euro 6 51 7" xfId="15061"/>
    <cellStyle name="Euro 6 51 8" xfId="15062"/>
    <cellStyle name="Euro 6 51 9" xfId="15063"/>
    <cellStyle name="Euro 6 52" xfId="15064"/>
    <cellStyle name="Euro 6 52 10" xfId="15065"/>
    <cellStyle name="Euro 6 52 11" xfId="15066"/>
    <cellStyle name="Euro 6 52 12" xfId="15067"/>
    <cellStyle name="Euro 6 52 13" xfId="15068"/>
    <cellStyle name="Euro 6 52 14" xfId="15069"/>
    <cellStyle name="Euro 6 52 15" xfId="15070"/>
    <cellStyle name="Euro 6 52 16" xfId="15071"/>
    <cellStyle name="Euro 6 52 2" xfId="15072"/>
    <cellStyle name="Euro 6 52 2 2" xfId="15073"/>
    <cellStyle name="Euro 6 52 3" xfId="15074"/>
    <cellStyle name="Euro 6 52 3 2" xfId="15075"/>
    <cellStyle name="Euro 6 52 4" xfId="15076"/>
    <cellStyle name="Euro 6 52 4 2" xfId="15077"/>
    <cellStyle name="Euro 6 52 5" xfId="15078"/>
    <cellStyle name="Euro 6 52 6" xfId="15079"/>
    <cellStyle name="Euro 6 52 7" xfId="15080"/>
    <cellStyle name="Euro 6 52 8" xfId="15081"/>
    <cellStyle name="Euro 6 52 9" xfId="15082"/>
    <cellStyle name="Euro 6 53" xfId="15083"/>
    <cellStyle name="Euro 6 53 10" xfId="15084"/>
    <cellStyle name="Euro 6 53 11" xfId="15085"/>
    <cellStyle name="Euro 6 53 12" xfId="15086"/>
    <cellStyle name="Euro 6 53 13" xfId="15087"/>
    <cellStyle name="Euro 6 53 14" xfId="15088"/>
    <cellStyle name="Euro 6 53 15" xfId="15089"/>
    <cellStyle name="Euro 6 53 16" xfId="15090"/>
    <cellStyle name="Euro 6 53 2" xfId="15091"/>
    <cellStyle name="Euro 6 53 2 2" xfId="15092"/>
    <cellStyle name="Euro 6 53 3" xfId="15093"/>
    <cellStyle name="Euro 6 53 3 2" xfId="15094"/>
    <cellStyle name="Euro 6 53 4" xfId="15095"/>
    <cellStyle name="Euro 6 53 4 2" xfId="15096"/>
    <cellStyle name="Euro 6 53 5" xfId="15097"/>
    <cellStyle name="Euro 6 53 6" xfId="15098"/>
    <cellStyle name="Euro 6 53 7" xfId="15099"/>
    <cellStyle name="Euro 6 53 8" xfId="15100"/>
    <cellStyle name="Euro 6 53 9" xfId="15101"/>
    <cellStyle name="Euro 6 54" xfId="15102"/>
    <cellStyle name="Euro 6 54 10" xfId="15103"/>
    <cellStyle name="Euro 6 54 11" xfId="15104"/>
    <cellStyle name="Euro 6 54 12" xfId="15105"/>
    <cellStyle name="Euro 6 54 13" xfId="15106"/>
    <cellStyle name="Euro 6 54 14" xfId="15107"/>
    <cellStyle name="Euro 6 54 15" xfId="15108"/>
    <cellStyle name="Euro 6 54 16" xfId="15109"/>
    <cellStyle name="Euro 6 54 2" xfId="15110"/>
    <cellStyle name="Euro 6 54 2 2" xfId="15111"/>
    <cellStyle name="Euro 6 54 3" xfId="15112"/>
    <cellStyle name="Euro 6 54 3 2" xfId="15113"/>
    <cellStyle name="Euro 6 54 4" xfId="15114"/>
    <cellStyle name="Euro 6 54 4 2" xfId="15115"/>
    <cellStyle name="Euro 6 54 5" xfId="15116"/>
    <cellStyle name="Euro 6 54 6" xfId="15117"/>
    <cellStyle name="Euro 6 54 7" xfId="15118"/>
    <cellStyle name="Euro 6 54 8" xfId="15119"/>
    <cellStyle name="Euro 6 54 9" xfId="15120"/>
    <cellStyle name="Euro 6 55" xfId="15121"/>
    <cellStyle name="Euro 6 55 10" xfId="15122"/>
    <cellStyle name="Euro 6 55 11" xfId="15123"/>
    <cellStyle name="Euro 6 55 12" xfId="15124"/>
    <cellStyle name="Euro 6 55 13" xfId="15125"/>
    <cellStyle name="Euro 6 55 14" xfId="15126"/>
    <cellStyle name="Euro 6 55 15" xfId="15127"/>
    <cellStyle name="Euro 6 55 16" xfId="15128"/>
    <cellStyle name="Euro 6 55 2" xfId="15129"/>
    <cellStyle name="Euro 6 55 2 2" xfId="15130"/>
    <cellStyle name="Euro 6 55 3" xfId="15131"/>
    <cellStyle name="Euro 6 55 3 2" xfId="15132"/>
    <cellStyle name="Euro 6 55 4" xfId="15133"/>
    <cellStyle name="Euro 6 55 4 2" xfId="15134"/>
    <cellStyle name="Euro 6 55 5" xfId="15135"/>
    <cellStyle name="Euro 6 55 6" xfId="15136"/>
    <cellStyle name="Euro 6 55 7" xfId="15137"/>
    <cellStyle name="Euro 6 55 8" xfId="15138"/>
    <cellStyle name="Euro 6 55 9" xfId="15139"/>
    <cellStyle name="Euro 6 56" xfId="15140"/>
    <cellStyle name="Euro 6 56 10" xfId="15141"/>
    <cellStyle name="Euro 6 56 11" xfId="15142"/>
    <cellStyle name="Euro 6 56 12" xfId="15143"/>
    <cellStyle name="Euro 6 56 13" xfId="15144"/>
    <cellStyle name="Euro 6 56 14" xfId="15145"/>
    <cellStyle name="Euro 6 56 15" xfId="15146"/>
    <cellStyle name="Euro 6 56 16" xfId="15147"/>
    <cellStyle name="Euro 6 56 2" xfId="15148"/>
    <cellStyle name="Euro 6 56 2 2" xfId="15149"/>
    <cellStyle name="Euro 6 56 3" xfId="15150"/>
    <cellStyle name="Euro 6 56 3 2" xfId="15151"/>
    <cellStyle name="Euro 6 56 4" xfId="15152"/>
    <cellStyle name="Euro 6 56 4 2" xfId="15153"/>
    <cellStyle name="Euro 6 56 5" xfId="15154"/>
    <cellStyle name="Euro 6 56 6" xfId="15155"/>
    <cellStyle name="Euro 6 56 7" xfId="15156"/>
    <cellStyle name="Euro 6 56 8" xfId="15157"/>
    <cellStyle name="Euro 6 56 9" xfId="15158"/>
    <cellStyle name="Euro 6 57" xfId="15159"/>
    <cellStyle name="Euro 6 57 10" xfId="15160"/>
    <cellStyle name="Euro 6 57 11" xfId="15161"/>
    <cellStyle name="Euro 6 57 12" xfId="15162"/>
    <cellStyle name="Euro 6 57 13" xfId="15163"/>
    <cellStyle name="Euro 6 57 14" xfId="15164"/>
    <cellStyle name="Euro 6 57 15" xfId="15165"/>
    <cellStyle name="Euro 6 57 16" xfId="15166"/>
    <cellStyle name="Euro 6 57 2" xfId="15167"/>
    <cellStyle name="Euro 6 57 2 2" xfId="15168"/>
    <cellStyle name="Euro 6 57 3" xfId="15169"/>
    <cellStyle name="Euro 6 57 3 2" xfId="15170"/>
    <cellStyle name="Euro 6 57 4" xfId="15171"/>
    <cellStyle name="Euro 6 57 4 2" xfId="15172"/>
    <cellStyle name="Euro 6 57 5" xfId="15173"/>
    <cellStyle name="Euro 6 57 6" xfId="15174"/>
    <cellStyle name="Euro 6 57 7" xfId="15175"/>
    <cellStyle name="Euro 6 57 8" xfId="15176"/>
    <cellStyle name="Euro 6 57 9" xfId="15177"/>
    <cellStyle name="Euro 6 58" xfId="15178"/>
    <cellStyle name="Euro 6 58 10" xfId="15179"/>
    <cellStyle name="Euro 6 58 11" xfId="15180"/>
    <cellStyle name="Euro 6 58 12" xfId="15181"/>
    <cellStyle name="Euro 6 58 13" xfId="15182"/>
    <cellStyle name="Euro 6 58 14" xfId="15183"/>
    <cellStyle name="Euro 6 58 15" xfId="15184"/>
    <cellStyle name="Euro 6 58 16" xfId="15185"/>
    <cellStyle name="Euro 6 58 2" xfId="15186"/>
    <cellStyle name="Euro 6 58 2 2" xfId="15187"/>
    <cellStyle name="Euro 6 58 3" xfId="15188"/>
    <cellStyle name="Euro 6 58 3 2" xfId="15189"/>
    <cellStyle name="Euro 6 58 4" xfId="15190"/>
    <cellStyle name="Euro 6 58 4 2" xfId="15191"/>
    <cellStyle name="Euro 6 58 5" xfId="15192"/>
    <cellStyle name="Euro 6 58 6" xfId="15193"/>
    <cellStyle name="Euro 6 58 7" xfId="15194"/>
    <cellStyle name="Euro 6 58 8" xfId="15195"/>
    <cellStyle name="Euro 6 58 9" xfId="15196"/>
    <cellStyle name="Euro 6 59" xfId="15197"/>
    <cellStyle name="Euro 6 59 10" xfId="15198"/>
    <cellStyle name="Euro 6 59 11" xfId="15199"/>
    <cellStyle name="Euro 6 59 12" xfId="15200"/>
    <cellStyle name="Euro 6 59 13" xfId="15201"/>
    <cellStyle name="Euro 6 59 14" xfId="15202"/>
    <cellStyle name="Euro 6 59 15" xfId="15203"/>
    <cellStyle name="Euro 6 59 16" xfId="15204"/>
    <cellStyle name="Euro 6 59 2" xfId="15205"/>
    <cellStyle name="Euro 6 59 2 2" xfId="15206"/>
    <cellStyle name="Euro 6 59 3" xfId="15207"/>
    <cellStyle name="Euro 6 59 3 2" xfId="15208"/>
    <cellStyle name="Euro 6 59 4" xfId="15209"/>
    <cellStyle name="Euro 6 59 4 2" xfId="15210"/>
    <cellStyle name="Euro 6 59 5" xfId="15211"/>
    <cellStyle name="Euro 6 59 6" xfId="15212"/>
    <cellStyle name="Euro 6 59 7" xfId="15213"/>
    <cellStyle name="Euro 6 59 8" xfId="15214"/>
    <cellStyle name="Euro 6 59 9" xfId="15215"/>
    <cellStyle name="Euro 6 6" xfId="15216"/>
    <cellStyle name="Euro 6 6 10" xfId="15217"/>
    <cellStyle name="Euro 6 6 11" xfId="15218"/>
    <cellStyle name="Euro 6 6 12" xfId="15219"/>
    <cellStyle name="Euro 6 6 13" xfId="15220"/>
    <cellStyle name="Euro 6 6 14" xfId="15221"/>
    <cellStyle name="Euro 6 6 15" xfId="15222"/>
    <cellStyle name="Euro 6 6 16" xfId="15223"/>
    <cellStyle name="Euro 6 6 2" xfId="15224"/>
    <cellStyle name="Euro 6 6 2 2" xfId="15225"/>
    <cellStyle name="Euro 6 6 3" xfId="15226"/>
    <cellStyle name="Euro 6 6 3 2" xfId="15227"/>
    <cellStyle name="Euro 6 6 4" xfId="15228"/>
    <cellStyle name="Euro 6 6 4 2" xfId="15229"/>
    <cellStyle name="Euro 6 6 5" xfId="15230"/>
    <cellStyle name="Euro 6 6 6" xfId="15231"/>
    <cellStyle name="Euro 6 6 7" xfId="15232"/>
    <cellStyle name="Euro 6 6 8" xfId="15233"/>
    <cellStyle name="Euro 6 6 9" xfId="15234"/>
    <cellStyle name="Euro 6 60" xfId="15235"/>
    <cellStyle name="Euro 6 60 10" xfId="15236"/>
    <cellStyle name="Euro 6 60 11" xfId="15237"/>
    <cellStyle name="Euro 6 60 12" xfId="15238"/>
    <cellStyle name="Euro 6 60 13" xfId="15239"/>
    <cellStyle name="Euro 6 60 14" xfId="15240"/>
    <cellStyle name="Euro 6 60 15" xfId="15241"/>
    <cellStyle name="Euro 6 60 16" xfId="15242"/>
    <cellStyle name="Euro 6 60 2" xfId="15243"/>
    <cellStyle name="Euro 6 60 2 2" xfId="15244"/>
    <cellStyle name="Euro 6 60 3" xfId="15245"/>
    <cellStyle name="Euro 6 60 3 2" xfId="15246"/>
    <cellStyle name="Euro 6 60 4" xfId="15247"/>
    <cellStyle name="Euro 6 60 4 2" xfId="15248"/>
    <cellStyle name="Euro 6 60 5" xfId="15249"/>
    <cellStyle name="Euro 6 60 6" xfId="15250"/>
    <cellStyle name="Euro 6 60 7" xfId="15251"/>
    <cellStyle name="Euro 6 60 8" xfId="15252"/>
    <cellStyle name="Euro 6 60 9" xfId="15253"/>
    <cellStyle name="Euro 6 61" xfId="15254"/>
    <cellStyle name="Euro 6 61 10" xfId="15255"/>
    <cellStyle name="Euro 6 61 11" xfId="15256"/>
    <cellStyle name="Euro 6 61 12" xfId="15257"/>
    <cellStyle name="Euro 6 61 13" xfId="15258"/>
    <cellStyle name="Euro 6 61 14" xfId="15259"/>
    <cellStyle name="Euro 6 61 15" xfId="15260"/>
    <cellStyle name="Euro 6 61 16" xfId="15261"/>
    <cellStyle name="Euro 6 61 2" xfId="15262"/>
    <cellStyle name="Euro 6 61 2 2" xfId="15263"/>
    <cellStyle name="Euro 6 61 3" xfId="15264"/>
    <cellStyle name="Euro 6 61 3 2" xfId="15265"/>
    <cellStyle name="Euro 6 61 4" xfId="15266"/>
    <cellStyle name="Euro 6 61 4 2" xfId="15267"/>
    <cellStyle name="Euro 6 61 5" xfId="15268"/>
    <cellStyle name="Euro 6 61 6" xfId="15269"/>
    <cellStyle name="Euro 6 61 7" xfId="15270"/>
    <cellStyle name="Euro 6 61 8" xfId="15271"/>
    <cellStyle name="Euro 6 61 9" xfId="15272"/>
    <cellStyle name="Euro 6 62" xfId="15273"/>
    <cellStyle name="Euro 6 62 10" xfId="15274"/>
    <cellStyle name="Euro 6 62 11" xfId="15275"/>
    <cellStyle name="Euro 6 62 12" xfId="15276"/>
    <cellStyle name="Euro 6 62 13" xfId="15277"/>
    <cellStyle name="Euro 6 62 14" xfId="15278"/>
    <cellStyle name="Euro 6 62 15" xfId="15279"/>
    <cellStyle name="Euro 6 62 16" xfId="15280"/>
    <cellStyle name="Euro 6 62 2" xfId="15281"/>
    <cellStyle name="Euro 6 62 2 2" xfId="15282"/>
    <cellStyle name="Euro 6 62 3" xfId="15283"/>
    <cellStyle name="Euro 6 62 3 2" xfId="15284"/>
    <cellStyle name="Euro 6 62 4" xfId="15285"/>
    <cellStyle name="Euro 6 62 4 2" xfId="15286"/>
    <cellStyle name="Euro 6 62 5" xfId="15287"/>
    <cellStyle name="Euro 6 62 6" xfId="15288"/>
    <cellStyle name="Euro 6 62 7" xfId="15289"/>
    <cellStyle name="Euro 6 62 8" xfId="15290"/>
    <cellStyle name="Euro 6 62 9" xfId="15291"/>
    <cellStyle name="Euro 6 63" xfId="15292"/>
    <cellStyle name="Euro 6 63 10" xfId="15293"/>
    <cellStyle name="Euro 6 63 11" xfId="15294"/>
    <cellStyle name="Euro 6 63 12" xfId="15295"/>
    <cellStyle name="Euro 6 63 13" xfId="15296"/>
    <cellStyle name="Euro 6 63 14" xfId="15297"/>
    <cellStyle name="Euro 6 63 15" xfId="15298"/>
    <cellStyle name="Euro 6 63 16" xfId="15299"/>
    <cellStyle name="Euro 6 63 2" xfId="15300"/>
    <cellStyle name="Euro 6 63 2 2" xfId="15301"/>
    <cellStyle name="Euro 6 63 3" xfId="15302"/>
    <cellStyle name="Euro 6 63 3 2" xfId="15303"/>
    <cellStyle name="Euro 6 63 4" xfId="15304"/>
    <cellStyle name="Euro 6 63 4 2" xfId="15305"/>
    <cellStyle name="Euro 6 63 5" xfId="15306"/>
    <cellStyle name="Euro 6 63 6" xfId="15307"/>
    <cellStyle name="Euro 6 63 7" xfId="15308"/>
    <cellStyle name="Euro 6 63 8" xfId="15309"/>
    <cellStyle name="Euro 6 63 9" xfId="15310"/>
    <cellStyle name="Euro 6 64" xfId="15311"/>
    <cellStyle name="Euro 6 64 10" xfId="15312"/>
    <cellStyle name="Euro 6 64 11" xfId="15313"/>
    <cellStyle name="Euro 6 64 12" xfId="15314"/>
    <cellStyle name="Euro 6 64 13" xfId="15315"/>
    <cellStyle name="Euro 6 64 14" xfId="15316"/>
    <cellStyle name="Euro 6 64 15" xfId="15317"/>
    <cellStyle name="Euro 6 64 16" xfId="15318"/>
    <cellStyle name="Euro 6 64 2" xfId="15319"/>
    <cellStyle name="Euro 6 64 2 2" xfId="15320"/>
    <cellStyle name="Euro 6 64 3" xfId="15321"/>
    <cellStyle name="Euro 6 64 3 2" xfId="15322"/>
    <cellStyle name="Euro 6 64 4" xfId="15323"/>
    <cellStyle name="Euro 6 64 4 2" xfId="15324"/>
    <cellStyle name="Euro 6 64 5" xfId="15325"/>
    <cellStyle name="Euro 6 64 6" xfId="15326"/>
    <cellStyle name="Euro 6 64 7" xfId="15327"/>
    <cellStyle name="Euro 6 64 8" xfId="15328"/>
    <cellStyle name="Euro 6 64 9" xfId="15329"/>
    <cellStyle name="Euro 6 65" xfId="15330"/>
    <cellStyle name="Euro 6 65 10" xfId="15331"/>
    <cellStyle name="Euro 6 65 11" xfId="15332"/>
    <cellStyle name="Euro 6 65 12" xfId="15333"/>
    <cellStyle name="Euro 6 65 13" xfId="15334"/>
    <cellStyle name="Euro 6 65 14" xfId="15335"/>
    <cellStyle name="Euro 6 65 15" xfId="15336"/>
    <cellStyle name="Euro 6 65 16" xfId="15337"/>
    <cellStyle name="Euro 6 65 2" xfId="15338"/>
    <cellStyle name="Euro 6 65 2 2" xfId="15339"/>
    <cellStyle name="Euro 6 65 3" xfId="15340"/>
    <cellStyle name="Euro 6 65 3 2" xfId="15341"/>
    <cellStyle name="Euro 6 65 4" xfId="15342"/>
    <cellStyle name="Euro 6 65 4 2" xfId="15343"/>
    <cellStyle name="Euro 6 65 5" xfId="15344"/>
    <cellStyle name="Euro 6 65 6" xfId="15345"/>
    <cellStyle name="Euro 6 65 7" xfId="15346"/>
    <cellStyle name="Euro 6 65 8" xfId="15347"/>
    <cellStyle name="Euro 6 65 9" xfId="15348"/>
    <cellStyle name="Euro 6 66" xfId="15349"/>
    <cellStyle name="Euro 6 66 10" xfId="15350"/>
    <cellStyle name="Euro 6 66 11" xfId="15351"/>
    <cellStyle name="Euro 6 66 12" xfId="15352"/>
    <cellStyle name="Euro 6 66 13" xfId="15353"/>
    <cellStyle name="Euro 6 66 14" xfId="15354"/>
    <cellStyle name="Euro 6 66 15" xfId="15355"/>
    <cellStyle name="Euro 6 66 16" xfId="15356"/>
    <cellStyle name="Euro 6 66 2" xfId="15357"/>
    <cellStyle name="Euro 6 66 2 2" xfId="15358"/>
    <cellStyle name="Euro 6 66 3" xfId="15359"/>
    <cellStyle name="Euro 6 66 3 2" xfId="15360"/>
    <cellStyle name="Euro 6 66 4" xfId="15361"/>
    <cellStyle name="Euro 6 66 4 2" xfId="15362"/>
    <cellStyle name="Euro 6 66 5" xfId="15363"/>
    <cellStyle name="Euro 6 66 6" xfId="15364"/>
    <cellStyle name="Euro 6 66 7" xfId="15365"/>
    <cellStyle name="Euro 6 66 8" xfId="15366"/>
    <cellStyle name="Euro 6 66 9" xfId="15367"/>
    <cellStyle name="Euro 6 67" xfId="15368"/>
    <cellStyle name="Euro 6 67 10" xfId="15369"/>
    <cellStyle name="Euro 6 67 11" xfId="15370"/>
    <cellStyle name="Euro 6 67 12" xfId="15371"/>
    <cellStyle name="Euro 6 67 13" xfId="15372"/>
    <cellStyle name="Euro 6 67 14" xfId="15373"/>
    <cellStyle name="Euro 6 67 15" xfId="15374"/>
    <cellStyle name="Euro 6 67 16" xfId="15375"/>
    <cellStyle name="Euro 6 67 2" xfId="15376"/>
    <cellStyle name="Euro 6 67 2 2" xfId="15377"/>
    <cellStyle name="Euro 6 67 3" xfId="15378"/>
    <cellStyle name="Euro 6 67 3 2" xfId="15379"/>
    <cellStyle name="Euro 6 67 4" xfId="15380"/>
    <cellStyle name="Euro 6 67 4 2" xfId="15381"/>
    <cellStyle name="Euro 6 67 5" xfId="15382"/>
    <cellStyle name="Euro 6 67 6" xfId="15383"/>
    <cellStyle name="Euro 6 67 7" xfId="15384"/>
    <cellStyle name="Euro 6 67 8" xfId="15385"/>
    <cellStyle name="Euro 6 67 9" xfId="15386"/>
    <cellStyle name="Euro 6 68" xfId="15387"/>
    <cellStyle name="Euro 6 68 10" xfId="15388"/>
    <cellStyle name="Euro 6 68 11" xfId="15389"/>
    <cellStyle name="Euro 6 68 12" xfId="15390"/>
    <cellStyle name="Euro 6 68 13" xfId="15391"/>
    <cellStyle name="Euro 6 68 14" xfId="15392"/>
    <cellStyle name="Euro 6 68 15" xfId="15393"/>
    <cellStyle name="Euro 6 68 16" xfId="15394"/>
    <cellStyle name="Euro 6 68 2" xfId="15395"/>
    <cellStyle name="Euro 6 68 2 2" xfId="15396"/>
    <cellStyle name="Euro 6 68 3" xfId="15397"/>
    <cellStyle name="Euro 6 68 3 2" xfId="15398"/>
    <cellStyle name="Euro 6 68 4" xfId="15399"/>
    <cellStyle name="Euro 6 68 4 2" xfId="15400"/>
    <cellStyle name="Euro 6 68 5" xfId="15401"/>
    <cellStyle name="Euro 6 68 6" xfId="15402"/>
    <cellStyle name="Euro 6 68 7" xfId="15403"/>
    <cellStyle name="Euro 6 68 8" xfId="15404"/>
    <cellStyle name="Euro 6 68 9" xfId="15405"/>
    <cellStyle name="Euro 6 69" xfId="15406"/>
    <cellStyle name="Euro 6 69 10" xfId="15407"/>
    <cellStyle name="Euro 6 69 11" xfId="15408"/>
    <cellStyle name="Euro 6 69 12" xfId="15409"/>
    <cellStyle name="Euro 6 69 13" xfId="15410"/>
    <cellStyle name="Euro 6 69 14" xfId="15411"/>
    <cellStyle name="Euro 6 69 15" xfId="15412"/>
    <cellStyle name="Euro 6 69 16" xfId="15413"/>
    <cellStyle name="Euro 6 69 2" xfId="15414"/>
    <cellStyle name="Euro 6 69 2 2" xfId="15415"/>
    <cellStyle name="Euro 6 69 3" xfId="15416"/>
    <cellStyle name="Euro 6 69 3 2" xfId="15417"/>
    <cellStyle name="Euro 6 69 4" xfId="15418"/>
    <cellStyle name="Euro 6 69 4 2" xfId="15419"/>
    <cellStyle name="Euro 6 69 5" xfId="15420"/>
    <cellStyle name="Euro 6 69 6" xfId="15421"/>
    <cellStyle name="Euro 6 69 7" xfId="15422"/>
    <cellStyle name="Euro 6 69 8" xfId="15423"/>
    <cellStyle name="Euro 6 69 9" xfId="15424"/>
    <cellStyle name="Euro 6 7" xfId="15425"/>
    <cellStyle name="Euro 6 7 10" xfId="15426"/>
    <cellStyle name="Euro 6 7 11" xfId="15427"/>
    <cellStyle name="Euro 6 7 12" xfId="15428"/>
    <cellStyle name="Euro 6 7 13" xfId="15429"/>
    <cellStyle name="Euro 6 7 14" xfId="15430"/>
    <cellStyle name="Euro 6 7 15" xfId="15431"/>
    <cellStyle name="Euro 6 7 16" xfId="15432"/>
    <cellStyle name="Euro 6 7 2" xfId="15433"/>
    <cellStyle name="Euro 6 7 2 2" xfId="15434"/>
    <cellStyle name="Euro 6 7 3" xfId="15435"/>
    <cellStyle name="Euro 6 7 3 2" xfId="15436"/>
    <cellStyle name="Euro 6 7 4" xfId="15437"/>
    <cellStyle name="Euro 6 7 4 2" xfId="15438"/>
    <cellStyle name="Euro 6 7 5" xfId="15439"/>
    <cellStyle name="Euro 6 7 6" xfId="15440"/>
    <cellStyle name="Euro 6 7 7" xfId="15441"/>
    <cellStyle name="Euro 6 7 8" xfId="15442"/>
    <cellStyle name="Euro 6 7 9" xfId="15443"/>
    <cellStyle name="Euro 6 70" xfId="15444"/>
    <cellStyle name="Euro 6 70 10" xfId="15445"/>
    <cellStyle name="Euro 6 70 11" xfId="15446"/>
    <cellStyle name="Euro 6 70 12" xfId="15447"/>
    <cellStyle name="Euro 6 70 13" xfId="15448"/>
    <cellStyle name="Euro 6 70 14" xfId="15449"/>
    <cellStyle name="Euro 6 70 15" xfId="15450"/>
    <cellStyle name="Euro 6 70 16" xfId="15451"/>
    <cellStyle name="Euro 6 70 2" xfId="15452"/>
    <cellStyle name="Euro 6 70 2 2" xfId="15453"/>
    <cellStyle name="Euro 6 70 3" xfId="15454"/>
    <cellStyle name="Euro 6 70 3 2" xfId="15455"/>
    <cellStyle name="Euro 6 70 4" xfId="15456"/>
    <cellStyle name="Euro 6 70 4 2" xfId="15457"/>
    <cellStyle name="Euro 6 70 5" xfId="15458"/>
    <cellStyle name="Euro 6 70 6" xfId="15459"/>
    <cellStyle name="Euro 6 70 7" xfId="15460"/>
    <cellStyle name="Euro 6 70 8" xfId="15461"/>
    <cellStyle name="Euro 6 70 9" xfId="15462"/>
    <cellStyle name="Euro 6 71" xfId="15463"/>
    <cellStyle name="Euro 6 71 2" xfId="15464"/>
    <cellStyle name="Euro 6 72" xfId="15465"/>
    <cellStyle name="Euro 6 72 2" xfId="15466"/>
    <cellStyle name="Euro 6 73" xfId="15467"/>
    <cellStyle name="Euro 6 73 2" xfId="15468"/>
    <cellStyle name="Euro 6 74" xfId="15469"/>
    <cellStyle name="Euro 6 75" xfId="15470"/>
    <cellStyle name="Euro 6 76" xfId="15471"/>
    <cellStyle name="Euro 6 77" xfId="15472"/>
    <cellStyle name="Euro 6 78" xfId="15473"/>
    <cellStyle name="Euro 6 79" xfId="15474"/>
    <cellStyle name="Euro 6 8" xfId="15475"/>
    <cellStyle name="Euro 6 8 10" xfId="15476"/>
    <cellStyle name="Euro 6 8 11" xfId="15477"/>
    <cellStyle name="Euro 6 8 12" xfId="15478"/>
    <cellStyle name="Euro 6 8 13" xfId="15479"/>
    <cellStyle name="Euro 6 8 14" xfId="15480"/>
    <cellStyle name="Euro 6 8 15" xfId="15481"/>
    <cellStyle name="Euro 6 8 16" xfId="15482"/>
    <cellStyle name="Euro 6 8 2" xfId="15483"/>
    <cellStyle name="Euro 6 8 2 2" xfId="15484"/>
    <cellStyle name="Euro 6 8 3" xfId="15485"/>
    <cellStyle name="Euro 6 8 3 2" xfId="15486"/>
    <cellStyle name="Euro 6 8 4" xfId="15487"/>
    <cellStyle name="Euro 6 8 4 2" xfId="15488"/>
    <cellStyle name="Euro 6 8 5" xfId="15489"/>
    <cellStyle name="Euro 6 8 6" xfId="15490"/>
    <cellStyle name="Euro 6 8 7" xfId="15491"/>
    <cellStyle name="Euro 6 8 8" xfId="15492"/>
    <cellStyle name="Euro 6 8 9" xfId="15493"/>
    <cellStyle name="Euro 6 80" xfId="15494"/>
    <cellStyle name="Euro 6 81" xfId="15495"/>
    <cellStyle name="Euro 6 82" xfId="15496"/>
    <cellStyle name="Euro 6 83" xfId="15497"/>
    <cellStyle name="Euro 6 84" xfId="15498"/>
    <cellStyle name="Euro 6 85" xfId="15499"/>
    <cellStyle name="Euro 6 86" xfId="15500"/>
    <cellStyle name="Euro 6 87" xfId="15501"/>
    <cellStyle name="Euro 6 88" xfId="15502"/>
    <cellStyle name="Euro 6 89" xfId="15503"/>
    <cellStyle name="Euro 6 9" xfId="15504"/>
    <cellStyle name="Euro 6 9 10" xfId="15505"/>
    <cellStyle name="Euro 6 9 11" xfId="15506"/>
    <cellStyle name="Euro 6 9 12" xfId="15507"/>
    <cellStyle name="Euro 6 9 13" xfId="15508"/>
    <cellStyle name="Euro 6 9 14" xfId="15509"/>
    <cellStyle name="Euro 6 9 15" xfId="15510"/>
    <cellStyle name="Euro 6 9 16" xfId="15511"/>
    <cellStyle name="Euro 6 9 2" xfId="15512"/>
    <cellStyle name="Euro 6 9 2 2" xfId="15513"/>
    <cellStyle name="Euro 6 9 3" xfId="15514"/>
    <cellStyle name="Euro 6 9 3 2" xfId="15515"/>
    <cellStyle name="Euro 6 9 4" xfId="15516"/>
    <cellStyle name="Euro 6 9 4 2" xfId="15517"/>
    <cellStyle name="Euro 6 9 5" xfId="15518"/>
    <cellStyle name="Euro 6 9 6" xfId="15519"/>
    <cellStyle name="Euro 6 9 7" xfId="15520"/>
    <cellStyle name="Euro 6 9 8" xfId="15521"/>
    <cellStyle name="Euro 6 9 9" xfId="15522"/>
    <cellStyle name="Euro 6 90" xfId="15523"/>
    <cellStyle name="Euro 6 91" xfId="15524"/>
    <cellStyle name="Euro 6 92" xfId="15525"/>
    <cellStyle name="Euro 6 93" xfId="15526"/>
    <cellStyle name="Euro 6 94" xfId="15527"/>
    <cellStyle name="Euro 6 95" xfId="15528"/>
    <cellStyle name="Euro 6 96" xfId="15529"/>
    <cellStyle name="Euro 7" xfId="15530"/>
    <cellStyle name="Euro 7 10" xfId="15531"/>
    <cellStyle name="Euro 7 10 10" xfId="15532"/>
    <cellStyle name="Euro 7 10 11" xfId="15533"/>
    <cellStyle name="Euro 7 10 12" xfId="15534"/>
    <cellStyle name="Euro 7 10 13" xfId="15535"/>
    <cellStyle name="Euro 7 10 14" xfId="15536"/>
    <cellStyle name="Euro 7 10 15" xfId="15537"/>
    <cellStyle name="Euro 7 10 16" xfId="15538"/>
    <cellStyle name="Euro 7 10 2" xfId="15539"/>
    <cellStyle name="Euro 7 10 2 2" xfId="15540"/>
    <cellStyle name="Euro 7 10 3" xfId="15541"/>
    <cellStyle name="Euro 7 10 3 2" xfId="15542"/>
    <cellStyle name="Euro 7 10 4" xfId="15543"/>
    <cellStyle name="Euro 7 10 4 2" xfId="15544"/>
    <cellStyle name="Euro 7 10 5" xfId="15545"/>
    <cellStyle name="Euro 7 10 6" xfId="15546"/>
    <cellStyle name="Euro 7 10 7" xfId="15547"/>
    <cellStyle name="Euro 7 10 8" xfId="15548"/>
    <cellStyle name="Euro 7 10 9" xfId="15549"/>
    <cellStyle name="Euro 7 11" xfId="15550"/>
    <cellStyle name="Euro 7 11 10" xfId="15551"/>
    <cellStyle name="Euro 7 11 11" xfId="15552"/>
    <cellStyle name="Euro 7 11 12" xfId="15553"/>
    <cellStyle name="Euro 7 11 13" xfId="15554"/>
    <cellStyle name="Euro 7 11 14" xfId="15555"/>
    <cellStyle name="Euro 7 11 15" xfId="15556"/>
    <cellStyle name="Euro 7 11 16" xfId="15557"/>
    <cellStyle name="Euro 7 11 2" xfId="15558"/>
    <cellStyle name="Euro 7 11 2 2" xfId="15559"/>
    <cellStyle name="Euro 7 11 3" xfId="15560"/>
    <cellStyle name="Euro 7 11 3 2" xfId="15561"/>
    <cellStyle name="Euro 7 11 4" xfId="15562"/>
    <cellStyle name="Euro 7 11 4 2" xfId="15563"/>
    <cellStyle name="Euro 7 11 5" xfId="15564"/>
    <cellStyle name="Euro 7 11 6" xfId="15565"/>
    <cellStyle name="Euro 7 11 7" xfId="15566"/>
    <cellStyle name="Euro 7 11 8" xfId="15567"/>
    <cellStyle name="Euro 7 11 9" xfId="15568"/>
    <cellStyle name="Euro 7 12" xfId="15569"/>
    <cellStyle name="Euro 7 12 10" xfId="15570"/>
    <cellStyle name="Euro 7 12 11" xfId="15571"/>
    <cellStyle name="Euro 7 12 12" xfId="15572"/>
    <cellStyle name="Euro 7 12 13" xfId="15573"/>
    <cellStyle name="Euro 7 12 14" xfId="15574"/>
    <cellStyle name="Euro 7 12 15" xfId="15575"/>
    <cellStyle name="Euro 7 12 16" xfId="15576"/>
    <cellStyle name="Euro 7 12 2" xfId="15577"/>
    <cellStyle name="Euro 7 12 2 2" xfId="15578"/>
    <cellStyle name="Euro 7 12 3" xfId="15579"/>
    <cellStyle name="Euro 7 12 3 2" xfId="15580"/>
    <cellStyle name="Euro 7 12 4" xfId="15581"/>
    <cellStyle name="Euro 7 12 4 2" xfId="15582"/>
    <cellStyle name="Euro 7 12 5" xfId="15583"/>
    <cellStyle name="Euro 7 12 6" xfId="15584"/>
    <cellStyle name="Euro 7 12 7" xfId="15585"/>
    <cellStyle name="Euro 7 12 8" xfId="15586"/>
    <cellStyle name="Euro 7 12 9" xfId="15587"/>
    <cellStyle name="Euro 7 13" xfId="15588"/>
    <cellStyle name="Euro 7 13 10" xfId="15589"/>
    <cellStyle name="Euro 7 13 11" xfId="15590"/>
    <cellStyle name="Euro 7 13 12" xfId="15591"/>
    <cellStyle name="Euro 7 13 13" xfId="15592"/>
    <cellStyle name="Euro 7 13 14" xfId="15593"/>
    <cellStyle name="Euro 7 13 15" xfId="15594"/>
    <cellStyle name="Euro 7 13 16" xfId="15595"/>
    <cellStyle name="Euro 7 13 2" xfId="15596"/>
    <cellStyle name="Euro 7 13 2 2" xfId="15597"/>
    <cellStyle name="Euro 7 13 3" xfId="15598"/>
    <cellStyle name="Euro 7 13 3 2" xfId="15599"/>
    <cellStyle name="Euro 7 13 4" xfId="15600"/>
    <cellStyle name="Euro 7 13 4 2" xfId="15601"/>
    <cellStyle name="Euro 7 13 5" xfId="15602"/>
    <cellStyle name="Euro 7 13 6" xfId="15603"/>
    <cellStyle name="Euro 7 13 7" xfId="15604"/>
    <cellStyle name="Euro 7 13 8" xfId="15605"/>
    <cellStyle name="Euro 7 13 9" xfId="15606"/>
    <cellStyle name="Euro 7 14" xfId="15607"/>
    <cellStyle name="Euro 7 14 10" xfId="15608"/>
    <cellStyle name="Euro 7 14 11" xfId="15609"/>
    <cellStyle name="Euro 7 14 12" xfId="15610"/>
    <cellStyle name="Euro 7 14 13" xfId="15611"/>
    <cellStyle name="Euro 7 14 14" xfId="15612"/>
    <cellStyle name="Euro 7 14 15" xfId="15613"/>
    <cellStyle name="Euro 7 14 16" xfId="15614"/>
    <cellStyle name="Euro 7 14 2" xfId="15615"/>
    <cellStyle name="Euro 7 14 2 2" xfId="15616"/>
    <cellStyle name="Euro 7 14 3" xfId="15617"/>
    <cellStyle name="Euro 7 14 3 2" xfId="15618"/>
    <cellStyle name="Euro 7 14 4" xfId="15619"/>
    <cellStyle name="Euro 7 14 4 2" xfId="15620"/>
    <cellStyle name="Euro 7 14 5" xfId="15621"/>
    <cellStyle name="Euro 7 14 6" xfId="15622"/>
    <cellStyle name="Euro 7 14 7" xfId="15623"/>
    <cellStyle name="Euro 7 14 8" xfId="15624"/>
    <cellStyle name="Euro 7 14 9" xfId="15625"/>
    <cellStyle name="Euro 7 15" xfId="15626"/>
    <cellStyle name="Euro 7 15 10" xfId="15627"/>
    <cellStyle name="Euro 7 15 11" xfId="15628"/>
    <cellStyle name="Euro 7 15 12" xfId="15629"/>
    <cellStyle name="Euro 7 15 13" xfId="15630"/>
    <cellStyle name="Euro 7 15 14" xfId="15631"/>
    <cellStyle name="Euro 7 15 15" xfId="15632"/>
    <cellStyle name="Euro 7 15 16" xfId="15633"/>
    <cellStyle name="Euro 7 15 2" xfId="15634"/>
    <cellStyle name="Euro 7 15 2 2" xfId="15635"/>
    <cellStyle name="Euro 7 15 3" xfId="15636"/>
    <cellStyle name="Euro 7 15 3 2" xfId="15637"/>
    <cellStyle name="Euro 7 15 4" xfId="15638"/>
    <cellStyle name="Euro 7 15 4 2" xfId="15639"/>
    <cellStyle name="Euro 7 15 5" xfId="15640"/>
    <cellStyle name="Euro 7 15 6" xfId="15641"/>
    <cellStyle name="Euro 7 15 7" xfId="15642"/>
    <cellStyle name="Euro 7 15 8" xfId="15643"/>
    <cellStyle name="Euro 7 15 9" xfId="15644"/>
    <cellStyle name="Euro 7 16" xfId="15645"/>
    <cellStyle name="Euro 7 16 10" xfId="15646"/>
    <cellStyle name="Euro 7 16 11" xfId="15647"/>
    <cellStyle name="Euro 7 16 12" xfId="15648"/>
    <cellStyle name="Euro 7 16 13" xfId="15649"/>
    <cellStyle name="Euro 7 16 14" xfId="15650"/>
    <cellStyle name="Euro 7 16 15" xfId="15651"/>
    <cellStyle name="Euro 7 16 16" xfId="15652"/>
    <cellStyle name="Euro 7 16 2" xfId="15653"/>
    <cellStyle name="Euro 7 16 2 2" xfId="15654"/>
    <cellStyle name="Euro 7 16 3" xfId="15655"/>
    <cellStyle name="Euro 7 16 3 2" xfId="15656"/>
    <cellStyle name="Euro 7 16 4" xfId="15657"/>
    <cellStyle name="Euro 7 16 4 2" xfId="15658"/>
    <cellStyle name="Euro 7 16 5" xfId="15659"/>
    <cellStyle name="Euro 7 16 6" xfId="15660"/>
    <cellStyle name="Euro 7 16 7" xfId="15661"/>
    <cellStyle name="Euro 7 16 8" xfId="15662"/>
    <cellStyle name="Euro 7 16 9" xfId="15663"/>
    <cellStyle name="Euro 7 17" xfId="15664"/>
    <cellStyle name="Euro 7 17 10" xfId="15665"/>
    <cellStyle name="Euro 7 17 11" xfId="15666"/>
    <cellStyle name="Euro 7 17 12" xfId="15667"/>
    <cellStyle name="Euro 7 17 13" xfId="15668"/>
    <cellStyle name="Euro 7 17 14" xfId="15669"/>
    <cellStyle name="Euro 7 17 15" xfId="15670"/>
    <cellStyle name="Euro 7 17 16" xfId="15671"/>
    <cellStyle name="Euro 7 17 2" xfId="15672"/>
    <cellStyle name="Euro 7 17 2 2" xfId="15673"/>
    <cellStyle name="Euro 7 17 3" xfId="15674"/>
    <cellStyle name="Euro 7 17 3 2" xfId="15675"/>
    <cellStyle name="Euro 7 17 4" xfId="15676"/>
    <cellStyle name="Euro 7 17 4 2" xfId="15677"/>
    <cellStyle name="Euro 7 17 5" xfId="15678"/>
    <cellStyle name="Euro 7 17 6" xfId="15679"/>
    <cellStyle name="Euro 7 17 7" xfId="15680"/>
    <cellStyle name="Euro 7 17 8" xfId="15681"/>
    <cellStyle name="Euro 7 17 9" xfId="15682"/>
    <cellStyle name="Euro 7 18" xfId="15683"/>
    <cellStyle name="Euro 7 18 10" xfId="15684"/>
    <cellStyle name="Euro 7 18 11" xfId="15685"/>
    <cellStyle name="Euro 7 18 12" xfId="15686"/>
    <cellStyle name="Euro 7 18 13" xfId="15687"/>
    <cellStyle name="Euro 7 18 14" xfId="15688"/>
    <cellStyle name="Euro 7 18 15" xfId="15689"/>
    <cellStyle name="Euro 7 18 16" xfId="15690"/>
    <cellStyle name="Euro 7 18 2" xfId="15691"/>
    <cellStyle name="Euro 7 18 2 2" xfId="15692"/>
    <cellStyle name="Euro 7 18 3" xfId="15693"/>
    <cellStyle name="Euro 7 18 3 2" xfId="15694"/>
    <cellStyle name="Euro 7 18 4" xfId="15695"/>
    <cellStyle name="Euro 7 18 4 2" xfId="15696"/>
    <cellStyle name="Euro 7 18 5" xfId="15697"/>
    <cellStyle name="Euro 7 18 6" xfId="15698"/>
    <cellStyle name="Euro 7 18 7" xfId="15699"/>
    <cellStyle name="Euro 7 18 8" xfId="15700"/>
    <cellStyle name="Euro 7 18 9" xfId="15701"/>
    <cellStyle name="Euro 7 19" xfId="15702"/>
    <cellStyle name="Euro 7 19 10" xfId="15703"/>
    <cellStyle name="Euro 7 19 11" xfId="15704"/>
    <cellStyle name="Euro 7 19 12" xfId="15705"/>
    <cellStyle name="Euro 7 19 13" xfId="15706"/>
    <cellStyle name="Euro 7 19 14" xfId="15707"/>
    <cellStyle name="Euro 7 19 15" xfId="15708"/>
    <cellStyle name="Euro 7 19 16" xfId="15709"/>
    <cellStyle name="Euro 7 19 2" xfId="15710"/>
    <cellStyle name="Euro 7 19 2 2" xfId="15711"/>
    <cellStyle name="Euro 7 19 3" xfId="15712"/>
    <cellStyle name="Euro 7 19 3 2" xfId="15713"/>
    <cellStyle name="Euro 7 19 4" xfId="15714"/>
    <cellStyle name="Euro 7 19 4 2" xfId="15715"/>
    <cellStyle name="Euro 7 19 5" xfId="15716"/>
    <cellStyle name="Euro 7 19 6" xfId="15717"/>
    <cellStyle name="Euro 7 19 7" xfId="15718"/>
    <cellStyle name="Euro 7 19 8" xfId="15719"/>
    <cellStyle name="Euro 7 19 9" xfId="15720"/>
    <cellStyle name="Euro 7 2" xfId="15721"/>
    <cellStyle name="Euro 7 2 10" xfId="15722"/>
    <cellStyle name="Euro 7 2 11" xfId="15723"/>
    <cellStyle name="Euro 7 2 12" xfId="15724"/>
    <cellStyle name="Euro 7 2 13" xfId="15725"/>
    <cellStyle name="Euro 7 2 14" xfId="15726"/>
    <cellStyle name="Euro 7 2 15" xfId="15727"/>
    <cellStyle name="Euro 7 2 16" xfId="15728"/>
    <cellStyle name="Euro 7 2 2" xfId="15729"/>
    <cellStyle name="Euro 7 2 2 2" xfId="15730"/>
    <cellStyle name="Euro 7 2 3" xfId="15731"/>
    <cellStyle name="Euro 7 2 3 2" xfId="15732"/>
    <cellStyle name="Euro 7 2 4" xfId="15733"/>
    <cellStyle name="Euro 7 2 4 2" xfId="15734"/>
    <cellStyle name="Euro 7 2 5" xfId="15735"/>
    <cellStyle name="Euro 7 2 6" xfId="15736"/>
    <cellStyle name="Euro 7 2 7" xfId="15737"/>
    <cellStyle name="Euro 7 2 8" xfId="15738"/>
    <cellStyle name="Euro 7 2 9" xfId="15739"/>
    <cellStyle name="Euro 7 20" xfId="15740"/>
    <cellStyle name="Euro 7 20 10" xfId="15741"/>
    <cellStyle name="Euro 7 20 11" xfId="15742"/>
    <cellStyle name="Euro 7 20 12" xfId="15743"/>
    <cellStyle name="Euro 7 20 13" xfId="15744"/>
    <cellStyle name="Euro 7 20 14" xfId="15745"/>
    <cellStyle name="Euro 7 20 15" xfId="15746"/>
    <cellStyle name="Euro 7 20 16" xfId="15747"/>
    <cellStyle name="Euro 7 20 2" xfId="15748"/>
    <cellStyle name="Euro 7 20 2 2" xfId="15749"/>
    <cellStyle name="Euro 7 20 3" xfId="15750"/>
    <cellStyle name="Euro 7 20 3 2" xfId="15751"/>
    <cellStyle name="Euro 7 20 4" xfId="15752"/>
    <cellStyle name="Euro 7 20 4 2" xfId="15753"/>
    <cellStyle name="Euro 7 20 5" xfId="15754"/>
    <cellStyle name="Euro 7 20 6" xfId="15755"/>
    <cellStyle name="Euro 7 20 7" xfId="15756"/>
    <cellStyle name="Euro 7 20 8" xfId="15757"/>
    <cellStyle name="Euro 7 20 9" xfId="15758"/>
    <cellStyle name="Euro 7 21" xfId="15759"/>
    <cellStyle name="Euro 7 21 10" xfId="15760"/>
    <cellStyle name="Euro 7 21 11" xfId="15761"/>
    <cellStyle name="Euro 7 21 12" xfId="15762"/>
    <cellStyle name="Euro 7 21 13" xfId="15763"/>
    <cellStyle name="Euro 7 21 14" xfId="15764"/>
    <cellStyle name="Euro 7 21 15" xfId="15765"/>
    <cellStyle name="Euro 7 21 16" xfId="15766"/>
    <cellStyle name="Euro 7 21 2" xfId="15767"/>
    <cellStyle name="Euro 7 21 2 2" xfId="15768"/>
    <cellStyle name="Euro 7 21 3" xfId="15769"/>
    <cellStyle name="Euro 7 21 3 2" xfId="15770"/>
    <cellStyle name="Euro 7 21 4" xfId="15771"/>
    <cellStyle name="Euro 7 21 4 2" xfId="15772"/>
    <cellStyle name="Euro 7 21 5" xfId="15773"/>
    <cellStyle name="Euro 7 21 6" xfId="15774"/>
    <cellStyle name="Euro 7 21 7" xfId="15775"/>
    <cellStyle name="Euro 7 21 8" xfId="15776"/>
    <cellStyle name="Euro 7 21 9" xfId="15777"/>
    <cellStyle name="Euro 7 22" xfId="15778"/>
    <cellStyle name="Euro 7 22 10" xfId="15779"/>
    <cellStyle name="Euro 7 22 11" xfId="15780"/>
    <cellStyle name="Euro 7 22 12" xfId="15781"/>
    <cellStyle name="Euro 7 22 13" xfId="15782"/>
    <cellStyle name="Euro 7 22 14" xfId="15783"/>
    <cellStyle name="Euro 7 22 15" xfId="15784"/>
    <cellStyle name="Euro 7 22 16" xfId="15785"/>
    <cellStyle name="Euro 7 22 2" xfId="15786"/>
    <cellStyle name="Euro 7 22 2 2" xfId="15787"/>
    <cellStyle name="Euro 7 22 3" xfId="15788"/>
    <cellStyle name="Euro 7 22 3 2" xfId="15789"/>
    <cellStyle name="Euro 7 22 4" xfId="15790"/>
    <cellStyle name="Euro 7 22 4 2" xfId="15791"/>
    <cellStyle name="Euro 7 22 5" xfId="15792"/>
    <cellStyle name="Euro 7 22 6" xfId="15793"/>
    <cellStyle name="Euro 7 22 7" xfId="15794"/>
    <cellStyle name="Euro 7 22 8" xfId="15795"/>
    <cellStyle name="Euro 7 22 9" xfId="15796"/>
    <cellStyle name="Euro 7 23" xfId="15797"/>
    <cellStyle name="Euro 7 23 10" xfId="15798"/>
    <cellStyle name="Euro 7 23 11" xfId="15799"/>
    <cellStyle name="Euro 7 23 12" xfId="15800"/>
    <cellStyle name="Euro 7 23 13" xfId="15801"/>
    <cellStyle name="Euro 7 23 14" xfId="15802"/>
    <cellStyle name="Euro 7 23 15" xfId="15803"/>
    <cellStyle name="Euro 7 23 16" xfId="15804"/>
    <cellStyle name="Euro 7 23 2" xfId="15805"/>
    <cellStyle name="Euro 7 23 2 2" xfId="15806"/>
    <cellStyle name="Euro 7 23 3" xfId="15807"/>
    <cellStyle name="Euro 7 23 3 2" xfId="15808"/>
    <cellStyle name="Euro 7 23 4" xfId="15809"/>
    <cellStyle name="Euro 7 23 4 2" xfId="15810"/>
    <cellStyle name="Euro 7 23 5" xfId="15811"/>
    <cellStyle name="Euro 7 23 6" xfId="15812"/>
    <cellStyle name="Euro 7 23 7" xfId="15813"/>
    <cellStyle name="Euro 7 23 8" xfId="15814"/>
    <cellStyle name="Euro 7 23 9" xfId="15815"/>
    <cellStyle name="Euro 7 24" xfId="15816"/>
    <cellStyle name="Euro 7 24 10" xfId="15817"/>
    <cellStyle name="Euro 7 24 11" xfId="15818"/>
    <cellStyle name="Euro 7 24 12" xfId="15819"/>
    <cellStyle name="Euro 7 24 13" xfId="15820"/>
    <cellStyle name="Euro 7 24 14" xfId="15821"/>
    <cellStyle name="Euro 7 24 15" xfId="15822"/>
    <cellStyle name="Euro 7 24 16" xfId="15823"/>
    <cellStyle name="Euro 7 24 2" xfId="15824"/>
    <cellStyle name="Euro 7 24 2 2" xfId="15825"/>
    <cellStyle name="Euro 7 24 3" xfId="15826"/>
    <cellStyle name="Euro 7 24 3 2" xfId="15827"/>
    <cellStyle name="Euro 7 24 4" xfId="15828"/>
    <cellStyle name="Euro 7 24 4 2" xfId="15829"/>
    <cellStyle name="Euro 7 24 5" xfId="15830"/>
    <cellStyle name="Euro 7 24 6" xfId="15831"/>
    <cellStyle name="Euro 7 24 7" xfId="15832"/>
    <cellStyle name="Euro 7 24 8" xfId="15833"/>
    <cellStyle name="Euro 7 24 9" xfId="15834"/>
    <cellStyle name="Euro 7 25" xfId="15835"/>
    <cellStyle name="Euro 7 25 10" xfId="15836"/>
    <cellStyle name="Euro 7 25 11" xfId="15837"/>
    <cellStyle name="Euro 7 25 12" xfId="15838"/>
    <cellStyle name="Euro 7 25 13" xfId="15839"/>
    <cellStyle name="Euro 7 25 14" xfId="15840"/>
    <cellStyle name="Euro 7 25 15" xfId="15841"/>
    <cellStyle name="Euro 7 25 16" xfId="15842"/>
    <cellStyle name="Euro 7 25 2" xfId="15843"/>
    <cellStyle name="Euro 7 25 2 2" xfId="15844"/>
    <cellStyle name="Euro 7 25 3" xfId="15845"/>
    <cellStyle name="Euro 7 25 3 2" xfId="15846"/>
    <cellStyle name="Euro 7 25 4" xfId="15847"/>
    <cellStyle name="Euro 7 25 4 2" xfId="15848"/>
    <cellStyle name="Euro 7 25 5" xfId="15849"/>
    <cellStyle name="Euro 7 25 6" xfId="15850"/>
    <cellStyle name="Euro 7 25 7" xfId="15851"/>
    <cellStyle name="Euro 7 25 8" xfId="15852"/>
    <cellStyle name="Euro 7 25 9" xfId="15853"/>
    <cellStyle name="Euro 7 26" xfId="15854"/>
    <cellStyle name="Euro 7 26 10" xfId="15855"/>
    <cellStyle name="Euro 7 26 11" xfId="15856"/>
    <cellStyle name="Euro 7 26 12" xfId="15857"/>
    <cellStyle name="Euro 7 26 13" xfId="15858"/>
    <cellStyle name="Euro 7 26 14" xfId="15859"/>
    <cellStyle name="Euro 7 26 15" xfId="15860"/>
    <cellStyle name="Euro 7 26 16" xfId="15861"/>
    <cellStyle name="Euro 7 26 2" xfId="15862"/>
    <cellStyle name="Euro 7 26 2 2" xfId="15863"/>
    <cellStyle name="Euro 7 26 3" xfId="15864"/>
    <cellStyle name="Euro 7 26 3 2" xfId="15865"/>
    <cellStyle name="Euro 7 26 4" xfId="15866"/>
    <cellStyle name="Euro 7 26 4 2" xfId="15867"/>
    <cellStyle name="Euro 7 26 5" xfId="15868"/>
    <cellStyle name="Euro 7 26 6" xfId="15869"/>
    <cellStyle name="Euro 7 26 7" xfId="15870"/>
    <cellStyle name="Euro 7 26 8" xfId="15871"/>
    <cellStyle name="Euro 7 26 9" xfId="15872"/>
    <cellStyle name="Euro 7 27" xfId="15873"/>
    <cellStyle name="Euro 7 27 10" xfId="15874"/>
    <cellStyle name="Euro 7 27 11" xfId="15875"/>
    <cellStyle name="Euro 7 27 12" xfId="15876"/>
    <cellStyle name="Euro 7 27 13" xfId="15877"/>
    <cellStyle name="Euro 7 27 14" xfId="15878"/>
    <cellStyle name="Euro 7 27 15" xfId="15879"/>
    <cellStyle name="Euro 7 27 16" xfId="15880"/>
    <cellStyle name="Euro 7 27 2" xfId="15881"/>
    <cellStyle name="Euro 7 27 2 2" xfId="15882"/>
    <cellStyle name="Euro 7 27 3" xfId="15883"/>
    <cellStyle name="Euro 7 27 3 2" xfId="15884"/>
    <cellStyle name="Euro 7 27 4" xfId="15885"/>
    <cellStyle name="Euro 7 27 4 2" xfId="15886"/>
    <cellStyle name="Euro 7 27 5" xfId="15887"/>
    <cellStyle name="Euro 7 27 6" xfId="15888"/>
    <cellStyle name="Euro 7 27 7" xfId="15889"/>
    <cellStyle name="Euro 7 27 8" xfId="15890"/>
    <cellStyle name="Euro 7 27 9" xfId="15891"/>
    <cellStyle name="Euro 7 28" xfId="15892"/>
    <cellStyle name="Euro 7 28 10" xfId="15893"/>
    <cellStyle name="Euro 7 28 11" xfId="15894"/>
    <cellStyle name="Euro 7 28 12" xfId="15895"/>
    <cellStyle name="Euro 7 28 13" xfId="15896"/>
    <cellStyle name="Euro 7 28 14" xfId="15897"/>
    <cellStyle name="Euro 7 28 15" xfId="15898"/>
    <cellStyle name="Euro 7 28 16" xfId="15899"/>
    <cellStyle name="Euro 7 28 2" xfId="15900"/>
    <cellStyle name="Euro 7 28 2 2" xfId="15901"/>
    <cellStyle name="Euro 7 28 3" xfId="15902"/>
    <cellStyle name="Euro 7 28 3 2" xfId="15903"/>
    <cellStyle name="Euro 7 28 4" xfId="15904"/>
    <cellStyle name="Euro 7 28 4 2" xfId="15905"/>
    <cellStyle name="Euro 7 28 5" xfId="15906"/>
    <cellStyle name="Euro 7 28 6" xfId="15907"/>
    <cellStyle name="Euro 7 28 7" xfId="15908"/>
    <cellStyle name="Euro 7 28 8" xfId="15909"/>
    <cellStyle name="Euro 7 28 9" xfId="15910"/>
    <cellStyle name="Euro 7 29" xfId="15911"/>
    <cellStyle name="Euro 7 29 10" xfId="15912"/>
    <cellStyle name="Euro 7 29 11" xfId="15913"/>
    <cellStyle name="Euro 7 29 12" xfId="15914"/>
    <cellStyle name="Euro 7 29 13" xfId="15915"/>
    <cellStyle name="Euro 7 29 14" xfId="15916"/>
    <cellStyle name="Euro 7 29 15" xfId="15917"/>
    <cellStyle name="Euro 7 29 16" xfId="15918"/>
    <cellStyle name="Euro 7 29 2" xfId="15919"/>
    <cellStyle name="Euro 7 29 2 2" xfId="15920"/>
    <cellStyle name="Euro 7 29 3" xfId="15921"/>
    <cellStyle name="Euro 7 29 3 2" xfId="15922"/>
    <cellStyle name="Euro 7 29 4" xfId="15923"/>
    <cellStyle name="Euro 7 29 4 2" xfId="15924"/>
    <cellStyle name="Euro 7 29 5" xfId="15925"/>
    <cellStyle name="Euro 7 29 6" xfId="15926"/>
    <cellStyle name="Euro 7 29 7" xfId="15927"/>
    <cellStyle name="Euro 7 29 8" xfId="15928"/>
    <cellStyle name="Euro 7 29 9" xfId="15929"/>
    <cellStyle name="Euro 7 3" xfId="15930"/>
    <cellStyle name="Euro 7 3 10" xfId="15931"/>
    <cellStyle name="Euro 7 3 11" xfId="15932"/>
    <cellStyle name="Euro 7 3 12" xfId="15933"/>
    <cellStyle name="Euro 7 3 13" xfId="15934"/>
    <cellStyle name="Euro 7 3 14" xfId="15935"/>
    <cellStyle name="Euro 7 3 15" xfId="15936"/>
    <cellStyle name="Euro 7 3 16" xfId="15937"/>
    <cellStyle name="Euro 7 3 2" xfId="15938"/>
    <cellStyle name="Euro 7 3 2 2" xfId="15939"/>
    <cellStyle name="Euro 7 3 3" xfId="15940"/>
    <cellStyle name="Euro 7 3 3 2" xfId="15941"/>
    <cellStyle name="Euro 7 3 4" xfId="15942"/>
    <cellStyle name="Euro 7 3 4 2" xfId="15943"/>
    <cellStyle name="Euro 7 3 5" xfId="15944"/>
    <cellStyle name="Euro 7 3 6" xfId="15945"/>
    <cellStyle name="Euro 7 3 7" xfId="15946"/>
    <cellStyle name="Euro 7 3 8" xfId="15947"/>
    <cellStyle name="Euro 7 3 9" xfId="15948"/>
    <cellStyle name="Euro 7 30" xfId="15949"/>
    <cellStyle name="Euro 7 30 10" xfId="15950"/>
    <cellStyle name="Euro 7 30 11" xfId="15951"/>
    <cellStyle name="Euro 7 30 12" xfId="15952"/>
    <cellStyle name="Euro 7 30 13" xfId="15953"/>
    <cellStyle name="Euro 7 30 14" xfId="15954"/>
    <cellStyle name="Euro 7 30 15" xfId="15955"/>
    <cellStyle name="Euro 7 30 16" xfId="15956"/>
    <cellStyle name="Euro 7 30 2" xfId="15957"/>
    <cellStyle name="Euro 7 30 2 2" xfId="15958"/>
    <cellStyle name="Euro 7 30 3" xfId="15959"/>
    <cellStyle name="Euro 7 30 3 2" xfId="15960"/>
    <cellStyle name="Euro 7 30 4" xfId="15961"/>
    <cellStyle name="Euro 7 30 4 2" xfId="15962"/>
    <cellStyle name="Euro 7 30 5" xfId="15963"/>
    <cellStyle name="Euro 7 30 6" xfId="15964"/>
    <cellStyle name="Euro 7 30 7" xfId="15965"/>
    <cellStyle name="Euro 7 30 8" xfId="15966"/>
    <cellStyle name="Euro 7 30 9" xfId="15967"/>
    <cellStyle name="Euro 7 31" xfId="15968"/>
    <cellStyle name="Euro 7 31 10" xfId="15969"/>
    <cellStyle name="Euro 7 31 11" xfId="15970"/>
    <cellStyle name="Euro 7 31 12" xfId="15971"/>
    <cellStyle name="Euro 7 31 13" xfId="15972"/>
    <cellStyle name="Euro 7 31 14" xfId="15973"/>
    <cellStyle name="Euro 7 31 15" xfId="15974"/>
    <cellStyle name="Euro 7 31 16" xfId="15975"/>
    <cellStyle name="Euro 7 31 2" xfId="15976"/>
    <cellStyle name="Euro 7 31 2 2" xfId="15977"/>
    <cellStyle name="Euro 7 31 3" xfId="15978"/>
    <cellStyle name="Euro 7 31 3 2" xfId="15979"/>
    <cellStyle name="Euro 7 31 4" xfId="15980"/>
    <cellStyle name="Euro 7 31 4 2" xfId="15981"/>
    <cellStyle name="Euro 7 31 5" xfId="15982"/>
    <cellStyle name="Euro 7 31 6" xfId="15983"/>
    <cellStyle name="Euro 7 31 7" xfId="15984"/>
    <cellStyle name="Euro 7 31 8" xfId="15985"/>
    <cellStyle name="Euro 7 31 9" xfId="15986"/>
    <cellStyle name="Euro 7 32" xfId="15987"/>
    <cellStyle name="Euro 7 32 10" xfId="15988"/>
    <cellStyle name="Euro 7 32 11" xfId="15989"/>
    <cellStyle name="Euro 7 32 12" xfId="15990"/>
    <cellStyle name="Euro 7 32 13" xfId="15991"/>
    <cellStyle name="Euro 7 32 14" xfId="15992"/>
    <cellStyle name="Euro 7 32 15" xfId="15993"/>
    <cellStyle name="Euro 7 32 16" xfId="15994"/>
    <cellStyle name="Euro 7 32 2" xfId="15995"/>
    <cellStyle name="Euro 7 32 2 2" xfId="15996"/>
    <cellStyle name="Euro 7 32 3" xfId="15997"/>
    <cellStyle name="Euro 7 32 3 2" xfId="15998"/>
    <cellStyle name="Euro 7 32 4" xfId="15999"/>
    <cellStyle name="Euro 7 32 4 2" xfId="16000"/>
    <cellStyle name="Euro 7 32 5" xfId="16001"/>
    <cellStyle name="Euro 7 32 6" xfId="16002"/>
    <cellStyle name="Euro 7 32 7" xfId="16003"/>
    <cellStyle name="Euro 7 32 8" xfId="16004"/>
    <cellStyle name="Euro 7 32 9" xfId="16005"/>
    <cellStyle name="Euro 7 33" xfId="16006"/>
    <cellStyle name="Euro 7 33 10" xfId="16007"/>
    <cellStyle name="Euro 7 33 11" xfId="16008"/>
    <cellStyle name="Euro 7 33 12" xfId="16009"/>
    <cellStyle name="Euro 7 33 13" xfId="16010"/>
    <cellStyle name="Euro 7 33 14" xfId="16011"/>
    <cellStyle name="Euro 7 33 15" xfId="16012"/>
    <cellStyle name="Euro 7 33 16" xfId="16013"/>
    <cellStyle name="Euro 7 33 2" xfId="16014"/>
    <cellStyle name="Euro 7 33 2 2" xfId="16015"/>
    <cellStyle name="Euro 7 33 3" xfId="16016"/>
    <cellStyle name="Euro 7 33 3 2" xfId="16017"/>
    <cellStyle name="Euro 7 33 4" xfId="16018"/>
    <cellStyle name="Euro 7 33 4 2" xfId="16019"/>
    <cellStyle name="Euro 7 33 5" xfId="16020"/>
    <cellStyle name="Euro 7 33 6" xfId="16021"/>
    <cellStyle name="Euro 7 33 7" xfId="16022"/>
    <cellStyle name="Euro 7 33 8" xfId="16023"/>
    <cellStyle name="Euro 7 33 9" xfId="16024"/>
    <cellStyle name="Euro 7 34" xfId="16025"/>
    <cellStyle name="Euro 7 34 10" xfId="16026"/>
    <cellStyle name="Euro 7 34 11" xfId="16027"/>
    <cellStyle name="Euro 7 34 12" xfId="16028"/>
    <cellStyle name="Euro 7 34 13" xfId="16029"/>
    <cellStyle name="Euro 7 34 14" xfId="16030"/>
    <cellStyle name="Euro 7 34 15" xfId="16031"/>
    <cellStyle name="Euro 7 34 16" xfId="16032"/>
    <cellStyle name="Euro 7 34 2" xfId="16033"/>
    <cellStyle name="Euro 7 34 2 2" xfId="16034"/>
    <cellStyle name="Euro 7 34 3" xfId="16035"/>
    <cellStyle name="Euro 7 34 3 2" xfId="16036"/>
    <cellStyle name="Euro 7 34 4" xfId="16037"/>
    <cellStyle name="Euro 7 34 4 2" xfId="16038"/>
    <cellStyle name="Euro 7 34 5" xfId="16039"/>
    <cellStyle name="Euro 7 34 6" xfId="16040"/>
    <cellStyle name="Euro 7 34 7" xfId="16041"/>
    <cellStyle name="Euro 7 34 8" xfId="16042"/>
    <cellStyle name="Euro 7 34 9" xfId="16043"/>
    <cellStyle name="Euro 7 35" xfId="16044"/>
    <cellStyle name="Euro 7 35 10" xfId="16045"/>
    <cellStyle name="Euro 7 35 11" xfId="16046"/>
    <cellStyle name="Euro 7 35 12" xfId="16047"/>
    <cellStyle name="Euro 7 35 13" xfId="16048"/>
    <cellStyle name="Euro 7 35 14" xfId="16049"/>
    <cellStyle name="Euro 7 35 15" xfId="16050"/>
    <cellStyle name="Euro 7 35 16" xfId="16051"/>
    <cellStyle name="Euro 7 35 2" xfId="16052"/>
    <cellStyle name="Euro 7 35 2 2" xfId="16053"/>
    <cellStyle name="Euro 7 35 3" xfId="16054"/>
    <cellStyle name="Euro 7 35 3 2" xfId="16055"/>
    <cellStyle name="Euro 7 35 4" xfId="16056"/>
    <cellStyle name="Euro 7 35 4 2" xfId="16057"/>
    <cellStyle name="Euro 7 35 5" xfId="16058"/>
    <cellStyle name="Euro 7 35 6" xfId="16059"/>
    <cellStyle name="Euro 7 35 7" xfId="16060"/>
    <cellStyle name="Euro 7 35 8" xfId="16061"/>
    <cellStyle name="Euro 7 35 9" xfId="16062"/>
    <cellStyle name="Euro 7 36" xfId="16063"/>
    <cellStyle name="Euro 7 36 10" xfId="16064"/>
    <cellStyle name="Euro 7 36 11" xfId="16065"/>
    <cellStyle name="Euro 7 36 12" xfId="16066"/>
    <cellStyle name="Euro 7 36 13" xfId="16067"/>
    <cellStyle name="Euro 7 36 14" xfId="16068"/>
    <cellStyle name="Euro 7 36 15" xfId="16069"/>
    <cellStyle name="Euro 7 36 16" xfId="16070"/>
    <cellStyle name="Euro 7 36 2" xfId="16071"/>
    <cellStyle name="Euro 7 36 2 2" xfId="16072"/>
    <cellStyle name="Euro 7 36 3" xfId="16073"/>
    <cellStyle name="Euro 7 36 3 2" xfId="16074"/>
    <cellStyle name="Euro 7 36 4" xfId="16075"/>
    <cellStyle name="Euro 7 36 4 2" xfId="16076"/>
    <cellStyle name="Euro 7 36 5" xfId="16077"/>
    <cellStyle name="Euro 7 36 6" xfId="16078"/>
    <cellStyle name="Euro 7 36 7" xfId="16079"/>
    <cellStyle name="Euro 7 36 8" xfId="16080"/>
    <cellStyle name="Euro 7 36 9" xfId="16081"/>
    <cellStyle name="Euro 7 37" xfId="16082"/>
    <cellStyle name="Euro 7 37 10" xfId="16083"/>
    <cellStyle name="Euro 7 37 11" xfId="16084"/>
    <cellStyle name="Euro 7 37 12" xfId="16085"/>
    <cellStyle name="Euro 7 37 13" xfId="16086"/>
    <cellStyle name="Euro 7 37 14" xfId="16087"/>
    <cellStyle name="Euro 7 37 15" xfId="16088"/>
    <cellStyle name="Euro 7 37 16" xfId="16089"/>
    <cellStyle name="Euro 7 37 2" xfId="16090"/>
    <cellStyle name="Euro 7 37 2 2" xfId="16091"/>
    <cellStyle name="Euro 7 37 3" xfId="16092"/>
    <cellStyle name="Euro 7 37 3 2" xfId="16093"/>
    <cellStyle name="Euro 7 37 4" xfId="16094"/>
    <cellStyle name="Euro 7 37 4 2" xfId="16095"/>
    <cellStyle name="Euro 7 37 5" xfId="16096"/>
    <cellStyle name="Euro 7 37 6" xfId="16097"/>
    <cellStyle name="Euro 7 37 7" xfId="16098"/>
    <cellStyle name="Euro 7 37 8" xfId="16099"/>
    <cellStyle name="Euro 7 37 9" xfId="16100"/>
    <cellStyle name="Euro 7 38" xfId="16101"/>
    <cellStyle name="Euro 7 38 10" xfId="16102"/>
    <cellStyle name="Euro 7 38 11" xfId="16103"/>
    <cellStyle name="Euro 7 38 12" xfId="16104"/>
    <cellStyle name="Euro 7 38 13" xfId="16105"/>
    <cellStyle name="Euro 7 38 14" xfId="16106"/>
    <cellStyle name="Euro 7 38 15" xfId="16107"/>
    <cellStyle name="Euro 7 38 16" xfId="16108"/>
    <cellStyle name="Euro 7 38 2" xfId="16109"/>
    <cellStyle name="Euro 7 38 2 2" xfId="16110"/>
    <cellStyle name="Euro 7 38 3" xfId="16111"/>
    <cellStyle name="Euro 7 38 3 2" xfId="16112"/>
    <cellStyle name="Euro 7 38 4" xfId="16113"/>
    <cellStyle name="Euro 7 38 4 2" xfId="16114"/>
    <cellStyle name="Euro 7 38 5" xfId="16115"/>
    <cellStyle name="Euro 7 38 6" xfId="16116"/>
    <cellStyle name="Euro 7 38 7" xfId="16117"/>
    <cellStyle name="Euro 7 38 8" xfId="16118"/>
    <cellStyle name="Euro 7 38 9" xfId="16119"/>
    <cellStyle name="Euro 7 39" xfId="16120"/>
    <cellStyle name="Euro 7 39 10" xfId="16121"/>
    <cellStyle name="Euro 7 39 11" xfId="16122"/>
    <cellStyle name="Euro 7 39 12" xfId="16123"/>
    <cellStyle name="Euro 7 39 13" xfId="16124"/>
    <cellStyle name="Euro 7 39 14" xfId="16125"/>
    <cellStyle name="Euro 7 39 15" xfId="16126"/>
    <cellStyle name="Euro 7 39 16" xfId="16127"/>
    <cellStyle name="Euro 7 39 2" xfId="16128"/>
    <cellStyle name="Euro 7 39 2 2" xfId="16129"/>
    <cellStyle name="Euro 7 39 3" xfId="16130"/>
    <cellStyle name="Euro 7 39 3 2" xfId="16131"/>
    <cellStyle name="Euro 7 39 4" xfId="16132"/>
    <cellStyle name="Euro 7 39 4 2" xfId="16133"/>
    <cellStyle name="Euro 7 39 5" xfId="16134"/>
    <cellStyle name="Euro 7 39 6" xfId="16135"/>
    <cellStyle name="Euro 7 39 7" xfId="16136"/>
    <cellStyle name="Euro 7 39 8" xfId="16137"/>
    <cellStyle name="Euro 7 39 9" xfId="16138"/>
    <cellStyle name="Euro 7 4" xfId="16139"/>
    <cellStyle name="Euro 7 4 10" xfId="16140"/>
    <cellStyle name="Euro 7 4 11" xfId="16141"/>
    <cellStyle name="Euro 7 4 12" xfId="16142"/>
    <cellStyle name="Euro 7 4 13" xfId="16143"/>
    <cellStyle name="Euro 7 4 14" xfId="16144"/>
    <cellStyle name="Euro 7 4 15" xfId="16145"/>
    <cellStyle name="Euro 7 4 16" xfId="16146"/>
    <cellStyle name="Euro 7 4 2" xfId="16147"/>
    <cellStyle name="Euro 7 4 2 2" xfId="16148"/>
    <cellStyle name="Euro 7 4 3" xfId="16149"/>
    <cellStyle name="Euro 7 4 3 2" xfId="16150"/>
    <cellStyle name="Euro 7 4 4" xfId="16151"/>
    <cellStyle name="Euro 7 4 4 2" xfId="16152"/>
    <cellStyle name="Euro 7 4 5" xfId="16153"/>
    <cellStyle name="Euro 7 4 6" xfId="16154"/>
    <cellStyle name="Euro 7 4 7" xfId="16155"/>
    <cellStyle name="Euro 7 4 8" xfId="16156"/>
    <cellStyle name="Euro 7 4 9" xfId="16157"/>
    <cellStyle name="Euro 7 40" xfId="16158"/>
    <cellStyle name="Euro 7 40 10" xfId="16159"/>
    <cellStyle name="Euro 7 40 11" xfId="16160"/>
    <cellStyle name="Euro 7 40 12" xfId="16161"/>
    <cellStyle name="Euro 7 40 13" xfId="16162"/>
    <cellStyle name="Euro 7 40 14" xfId="16163"/>
    <cellStyle name="Euro 7 40 15" xfId="16164"/>
    <cellStyle name="Euro 7 40 16" xfId="16165"/>
    <cellStyle name="Euro 7 40 2" xfId="16166"/>
    <cellStyle name="Euro 7 40 2 2" xfId="16167"/>
    <cellStyle name="Euro 7 40 3" xfId="16168"/>
    <cellStyle name="Euro 7 40 3 2" xfId="16169"/>
    <cellStyle name="Euro 7 40 4" xfId="16170"/>
    <cellStyle name="Euro 7 40 4 2" xfId="16171"/>
    <cellStyle name="Euro 7 40 5" xfId="16172"/>
    <cellStyle name="Euro 7 40 6" xfId="16173"/>
    <cellStyle name="Euro 7 40 7" xfId="16174"/>
    <cellStyle name="Euro 7 40 8" xfId="16175"/>
    <cellStyle name="Euro 7 40 9" xfId="16176"/>
    <cellStyle name="Euro 7 41" xfId="16177"/>
    <cellStyle name="Euro 7 41 10" xfId="16178"/>
    <cellStyle name="Euro 7 41 11" xfId="16179"/>
    <cellStyle name="Euro 7 41 12" xfId="16180"/>
    <cellStyle name="Euro 7 41 13" xfId="16181"/>
    <cellStyle name="Euro 7 41 14" xfId="16182"/>
    <cellStyle name="Euro 7 41 15" xfId="16183"/>
    <cellStyle name="Euro 7 41 16" xfId="16184"/>
    <cellStyle name="Euro 7 41 2" xfId="16185"/>
    <cellStyle name="Euro 7 41 2 2" xfId="16186"/>
    <cellStyle name="Euro 7 41 3" xfId="16187"/>
    <cellStyle name="Euro 7 41 3 2" xfId="16188"/>
    <cellStyle name="Euro 7 41 4" xfId="16189"/>
    <cellStyle name="Euro 7 41 4 2" xfId="16190"/>
    <cellStyle name="Euro 7 41 5" xfId="16191"/>
    <cellStyle name="Euro 7 41 6" xfId="16192"/>
    <cellStyle name="Euro 7 41 7" xfId="16193"/>
    <cellStyle name="Euro 7 41 8" xfId="16194"/>
    <cellStyle name="Euro 7 41 9" xfId="16195"/>
    <cellStyle name="Euro 7 42" xfId="16196"/>
    <cellStyle name="Euro 7 42 10" xfId="16197"/>
    <cellStyle name="Euro 7 42 11" xfId="16198"/>
    <cellStyle name="Euro 7 42 12" xfId="16199"/>
    <cellStyle name="Euro 7 42 13" xfId="16200"/>
    <cellStyle name="Euro 7 42 14" xfId="16201"/>
    <cellStyle name="Euro 7 42 15" xfId="16202"/>
    <cellStyle name="Euro 7 42 16" xfId="16203"/>
    <cellStyle name="Euro 7 42 2" xfId="16204"/>
    <cellStyle name="Euro 7 42 2 2" xfId="16205"/>
    <cellStyle name="Euro 7 42 3" xfId="16206"/>
    <cellStyle name="Euro 7 42 3 2" xfId="16207"/>
    <cellStyle name="Euro 7 42 4" xfId="16208"/>
    <cellStyle name="Euro 7 42 4 2" xfId="16209"/>
    <cellStyle name="Euro 7 42 5" xfId="16210"/>
    <cellStyle name="Euro 7 42 6" xfId="16211"/>
    <cellStyle name="Euro 7 42 7" xfId="16212"/>
    <cellStyle name="Euro 7 42 8" xfId="16213"/>
    <cellStyle name="Euro 7 42 9" xfId="16214"/>
    <cellStyle name="Euro 7 43" xfId="16215"/>
    <cellStyle name="Euro 7 43 10" xfId="16216"/>
    <cellStyle name="Euro 7 43 11" xfId="16217"/>
    <cellStyle name="Euro 7 43 12" xfId="16218"/>
    <cellStyle name="Euro 7 43 13" xfId="16219"/>
    <cellStyle name="Euro 7 43 14" xfId="16220"/>
    <cellStyle name="Euro 7 43 15" xfId="16221"/>
    <cellStyle name="Euro 7 43 16" xfId="16222"/>
    <cellStyle name="Euro 7 43 2" xfId="16223"/>
    <cellStyle name="Euro 7 43 2 2" xfId="16224"/>
    <cellStyle name="Euro 7 43 3" xfId="16225"/>
    <cellStyle name="Euro 7 43 3 2" xfId="16226"/>
    <cellStyle name="Euro 7 43 4" xfId="16227"/>
    <cellStyle name="Euro 7 43 4 2" xfId="16228"/>
    <cellStyle name="Euro 7 43 5" xfId="16229"/>
    <cellStyle name="Euro 7 43 6" xfId="16230"/>
    <cellStyle name="Euro 7 43 7" xfId="16231"/>
    <cellStyle name="Euro 7 43 8" xfId="16232"/>
    <cellStyle name="Euro 7 43 9" xfId="16233"/>
    <cellStyle name="Euro 7 44" xfId="16234"/>
    <cellStyle name="Euro 7 44 10" xfId="16235"/>
    <cellStyle name="Euro 7 44 11" xfId="16236"/>
    <cellStyle name="Euro 7 44 12" xfId="16237"/>
    <cellStyle name="Euro 7 44 13" xfId="16238"/>
    <cellStyle name="Euro 7 44 14" xfId="16239"/>
    <cellStyle name="Euro 7 44 15" xfId="16240"/>
    <cellStyle name="Euro 7 44 16" xfId="16241"/>
    <cellStyle name="Euro 7 44 2" xfId="16242"/>
    <cellStyle name="Euro 7 44 2 2" xfId="16243"/>
    <cellStyle name="Euro 7 44 3" xfId="16244"/>
    <cellStyle name="Euro 7 44 3 2" xfId="16245"/>
    <cellStyle name="Euro 7 44 4" xfId="16246"/>
    <cellStyle name="Euro 7 44 4 2" xfId="16247"/>
    <cellStyle name="Euro 7 44 5" xfId="16248"/>
    <cellStyle name="Euro 7 44 6" xfId="16249"/>
    <cellStyle name="Euro 7 44 7" xfId="16250"/>
    <cellStyle name="Euro 7 44 8" xfId="16251"/>
    <cellStyle name="Euro 7 44 9" xfId="16252"/>
    <cellStyle name="Euro 7 45" xfId="16253"/>
    <cellStyle name="Euro 7 45 10" xfId="16254"/>
    <cellStyle name="Euro 7 45 11" xfId="16255"/>
    <cellStyle name="Euro 7 45 12" xfId="16256"/>
    <cellStyle name="Euro 7 45 13" xfId="16257"/>
    <cellStyle name="Euro 7 45 14" xfId="16258"/>
    <cellStyle name="Euro 7 45 15" xfId="16259"/>
    <cellStyle name="Euro 7 45 16" xfId="16260"/>
    <cellStyle name="Euro 7 45 2" xfId="16261"/>
    <cellStyle name="Euro 7 45 2 2" xfId="16262"/>
    <cellStyle name="Euro 7 45 3" xfId="16263"/>
    <cellStyle name="Euro 7 45 3 2" xfId="16264"/>
    <cellStyle name="Euro 7 45 4" xfId="16265"/>
    <cellStyle name="Euro 7 45 4 2" xfId="16266"/>
    <cellStyle name="Euro 7 45 5" xfId="16267"/>
    <cellStyle name="Euro 7 45 6" xfId="16268"/>
    <cellStyle name="Euro 7 45 7" xfId="16269"/>
    <cellStyle name="Euro 7 45 8" xfId="16270"/>
    <cellStyle name="Euro 7 45 9" xfId="16271"/>
    <cellStyle name="Euro 7 46" xfId="16272"/>
    <cellStyle name="Euro 7 46 10" xfId="16273"/>
    <cellStyle name="Euro 7 46 11" xfId="16274"/>
    <cellStyle name="Euro 7 46 12" xfId="16275"/>
    <cellStyle name="Euro 7 46 13" xfId="16276"/>
    <cellStyle name="Euro 7 46 14" xfId="16277"/>
    <cellStyle name="Euro 7 46 15" xfId="16278"/>
    <cellStyle name="Euro 7 46 16" xfId="16279"/>
    <cellStyle name="Euro 7 46 2" xfId="16280"/>
    <cellStyle name="Euro 7 46 2 2" xfId="16281"/>
    <cellStyle name="Euro 7 46 3" xfId="16282"/>
    <cellStyle name="Euro 7 46 3 2" xfId="16283"/>
    <cellStyle name="Euro 7 46 4" xfId="16284"/>
    <cellStyle name="Euro 7 46 4 2" xfId="16285"/>
    <cellStyle name="Euro 7 46 5" xfId="16286"/>
    <cellStyle name="Euro 7 46 6" xfId="16287"/>
    <cellStyle name="Euro 7 46 7" xfId="16288"/>
    <cellStyle name="Euro 7 46 8" xfId="16289"/>
    <cellStyle name="Euro 7 46 9" xfId="16290"/>
    <cellStyle name="Euro 7 47" xfId="16291"/>
    <cellStyle name="Euro 7 47 10" xfId="16292"/>
    <cellStyle name="Euro 7 47 11" xfId="16293"/>
    <cellStyle name="Euro 7 47 12" xfId="16294"/>
    <cellStyle name="Euro 7 47 13" xfId="16295"/>
    <cellStyle name="Euro 7 47 14" xfId="16296"/>
    <cellStyle name="Euro 7 47 15" xfId="16297"/>
    <cellStyle name="Euro 7 47 16" xfId="16298"/>
    <cellStyle name="Euro 7 47 2" xfId="16299"/>
    <cellStyle name="Euro 7 47 2 2" xfId="16300"/>
    <cellStyle name="Euro 7 47 3" xfId="16301"/>
    <cellStyle name="Euro 7 47 3 2" xfId="16302"/>
    <cellStyle name="Euro 7 47 4" xfId="16303"/>
    <cellStyle name="Euro 7 47 4 2" xfId="16304"/>
    <cellStyle name="Euro 7 47 5" xfId="16305"/>
    <cellStyle name="Euro 7 47 6" xfId="16306"/>
    <cellStyle name="Euro 7 47 7" xfId="16307"/>
    <cellStyle name="Euro 7 47 8" xfId="16308"/>
    <cellStyle name="Euro 7 47 9" xfId="16309"/>
    <cellStyle name="Euro 7 48" xfId="16310"/>
    <cellStyle name="Euro 7 48 10" xfId="16311"/>
    <cellStyle name="Euro 7 48 11" xfId="16312"/>
    <cellStyle name="Euro 7 48 12" xfId="16313"/>
    <cellStyle name="Euro 7 48 13" xfId="16314"/>
    <cellStyle name="Euro 7 48 14" xfId="16315"/>
    <cellStyle name="Euro 7 48 15" xfId="16316"/>
    <cellStyle name="Euro 7 48 16" xfId="16317"/>
    <cellStyle name="Euro 7 48 2" xfId="16318"/>
    <cellStyle name="Euro 7 48 2 2" xfId="16319"/>
    <cellStyle name="Euro 7 48 3" xfId="16320"/>
    <cellStyle name="Euro 7 48 3 2" xfId="16321"/>
    <cellStyle name="Euro 7 48 4" xfId="16322"/>
    <cellStyle name="Euro 7 48 4 2" xfId="16323"/>
    <cellStyle name="Euro 7 48 5" xfId="16324"/>
    <cellStyle name="Euro 7 48 6" xfId="16325"/>
    <cellStyle name="Euro 7 48 7" xfId="16326"/>
    <cellStyle name="Euro 7 48 8" xfId="16327"/>
    <cellStyle name="Euro 7 48 9" xfId="16328"/>
    <cellStyle name="Euro 7 49" xfId="16329"/>
    <cellStyle name="Euro 7 49 10" xfId="16330"/>
    <cellStyle name="Euro 7 49 11" xfId="16331"/>
    <cellStyle name="Euro 7 49 12" xfId="16332"/>
    <cellStyle name="Euro 7 49 13" xfId="16333"/>
    <cellStyle name="Euro 7 49 14" xfId="16334"/>
    <cellStyle name="Euro 7 49 15" xfId="16335"/>
    <cellStyle name="Euro 7 49 16" xfId="16336"/>
    <cellStyle name="Euro 7 49 2" xfId="16337"/>
    <cellStyle name="Euro 7 49 2 2" xfId="16338"/>
    <cellStyle name="Euro 7 49 3" xfId="16339"/>
    <cellStyle name="Euro 7 49 3 2" xfId="16340"/>
    <cellStyle name="Euro 7 49 4" xfId="16341"/>
    <cellStyle name="Euro 7 49 4 2" xfId="16342"/>
    <cellStyle name="Euro 7 49 5" xfId="16343"/>
    <cellStyle name="Euro 7 49 6" xfId="16344"/>
    <cellStyle name="Euro 7 49 7" xfId="16345"/>
    <cellStyle name="Euro 7 49 8" xfId="16346"/>
    <cellStyle name="Euro 7 49 9" xfId="16347"/>
    <cellStyle name="Euro 7 5" xfId="16348"/>
    <cellStyle name="Euro 7 5 10" xfId="16349"/>
    <cellStyle name="Euro 7 5 11" xfId="16350"/>
    <cellStyle name="Euro 7 5 12" xfId="16351"/>
    <cellStyle name="Euro 7 5 13" xfId="16352"/>
    <cellStyle name="Euro 7 5 14" xfId="16353"/>
    <cellStyle name="Euro 7 5 15" xfId="16354"/>
    <cellStyle name="Euro 7 5 16" xfId="16355"/>
    <cellStyle name="Euro 7 5 2" xfId="16356"/>
    <cellStyle name="Euro 7 5 2 2" xfId="16357"/>
    <cellStyle name="Euro 7 5 3" xfId="16358"/>
    <cellStyle name="Euro 7 5 3 2" xfId="16359"/>
    <cellStyle name="Euro 7 5 4" xfId="16360"/>
    <cellStyle name="Euro 7 5 4 2" xfId="16361"/>
    <cellStyle name="Euro 7 5 5" xfId="16362"/>
    <cellStyle name="Euro 7 5 6" xfId="16363"/>
    <cellStyle name="Euro 7 5 7" xfId="16364"/>
    <cellStyle name="Euro 7 5 8" xfId="16365"/>
    <cellStyle name="Euro 7 5 9" xfId="16366"/>
    <cellStyle name="Euro 7 50" xfId="16367"/>
    <cellStyle name="Euro 7 50 10" xfId="16368"/>
    <cellStyle name="Euro 7 50 11" xfId="16369"/>
    <cellStyle name="Euro 7 50 12" xfId="16370"/>
    <cellStyle name="Euro 7 50 13" xfId="16371"/>
    <cellStyle name="Euro 7 50 14" xfId="16372"/>
    <cellStyle name="Euro 7 50 15" xfId="16373"/>
    <cellStyle name="Euro 7 50 16" xfId="16374"/>
    <cellStyle name="Euro 7 50 2" xfId="16375"/>
    <cellStyle name="Euro 7 50 2 2" xfId="16376"/>
    <cellStyle name="Euro 7 50 3" xfId="16377"/>
    <cellStyle name="Euro 7 50 3 2" xfId="16378"/>
    <cellStyle name="Euro 7 50 4" xfId="16379"/>
    <cellStyle name="Euro 7 50 4 2" xfId="16380"/>
    <cellStyle name="Euro 7 50 5" xfId="16381"/>
    <cellStyle name="Euro 7 50 6" xfId="16382"/>
    <cellStyle name="Euro 7 50 7" xfId="16383"/>
    <cellStyle name="Euro 7 50 8" xfId="16384"/>
    <cellStyle name="Euro 7 50 9" xfId="16385"/>
    <cellStyle name="Euro 7 51" xfId="16386"/>
    <cellStyle name="Euro 7 51 10" xfId="16387"/>
    <cellStyle name="Euro 7 51 11" xfId="16388"/>
    <cellStyle name="Euro 7 51 12" xfId="16389"/>
    <cellStyle name="Euro 7 51 13" xfId="16390"/>
    <cellStyle name="Euro 7 51 14" xfId="16391"/>
    <cellStyle name="Euro 7 51 15" xfId="16392"/>
    <cellStyle name="Euro 7 51 16" xfId="16393"/>
    <cellStyle name="Euro 7 51 2" xfId="16394"/>
    <cellStyle name="Euro 7 51 2 2" xfId="16395"/>
    <cellStyle name="Euro 7 51 3" xfId="16396"/>
    <cellStyle name="Euro 7 51 3 2" xfId="16397"/>
    <cellStyle name="Euro 7 51 4" xfId="16398"/>
    <cellStyle name="Euro 7 51 4 2" xfId="16399"/>
    <cellStyle name="Euro 7 51 5" xfId="16400"/>
    <cellStyle name="Euro 7 51 6" xfId="16401"/>
    <cellStyle name="Euro 7 51 7" xfId="16402"/>
    <cellStyle name="Euro 7 51 8" xfId="16403"/>
    <cellStyle name="Euro 7 51 9" xfId="16404"/>
    <cellStyle name="Euro 7 52" xfId="16405"/>
    <cellStyle name="Euro 7 52 10" xfId="16406"/>
    <cellStyle name="Euro 7 52 11" xfId="16407"/>
    <cellStyle name="Euro 7 52 12" xfId="16408"/>
    <cellStyle name="Euro 7 52 13" xfId="16409"/>
    <cellStyle name="Euro 7 52 14" xfId="16410"/>
    <cellStyle name="Euro 7 52 15" xfId="16411"/>
    <cellStyle name="Euro 7 52 16" xfId="16412"/>
    <cellStyle name="Euro 7 52 2" xfId="16413"/>
    <cellStyle name="Euro 7 52 2 2" xfId="16414"/>
    <cellStyle name="Euro 7 52 3" xfId="16415"/>
    <cellStyle name="Euro 7 52 3 2" xfId="16416"/>
    <cellStyle name="Euro 7 52 4" xfId="16417"/>
    <cellStyle name="Euro 7 52 4 2" xfId="16418"/>
    <cellStyle name="Euro 7 52 5" xfId="16419"/>
    <cellStyle name="Euro 7 52 6" xfId="16420"/>
    <cellStyle name="Euro 7 52 7" xfId="16421"/>
    <cellStyle name="Euro 7 52 8" xfId="16422"/>
    <cellStyle name="Euro 7 52 9" xfId="16423"/>
    <cellStyle name="Euro 7 53" xfId="16424"/>
    <cellStyle name="Euro 7 53 10" xfId="16425"/>
    <cellStyle name="Euro 7 53 11" xfId="16426"/>
    <cellStyle name="Euro 7 53 12" xfId="16427"/>
    <cellStyle name="Euro 7 53 13" xfId="16428"/>
    <cellStyle name="Euro 7 53 14" xfId="16429"/>
    <cellStyle name="Euro 7 53 15" xfId="16430"/>
    <cellStyle name="Euro 7 53 16" xfId="16431"/>
    <cellStyle name="Euro 7 53 2" xfId="16432"/>
    <cellStyle name="Euro 7 53 2 2" xfId="16433"/>
    <cellStyle name="Euro 7 53 3" xfId="16434"/>
    <cellStyle name="Euro 7 53 3 2" xfId="16435"/>
    <cellStyle name="Euro 7 53 4" xfId="16436"/>
    <cellStyle name="Euro 7 53 4 2" xfId="16437"/>
    <cellStyle name="Euro 7 53 5" xfId="16438"/>
    <cellStyle name="Euro 7 53 6" xfId="16439"/>
    <cellStyle name="Euro 7 53 7" xfId="16440"/>
    <cellStyle name="Euro 7 53 8" xfId="16441"/>
    <cellStyle name="Euro 7 53 9" xfId="16442"/>
    <cellStyle name="Euro 7 54" xfId="16443"/>
    <cellStyle name="Euro 7 54 10" xfId="16444"/>
    <cellStyle name="Euro 7 54 11" xfId="16445"/>
    <cellStyle name="Euro 7 54 12" xfId="16446"/>
    <cellStyle name="Euro 7 54 13" xfId="16447"/>
    <cellStyle name="Euro 7 54 14" xfId="16448"/>
    <cellStyle name="Euro 7 54 15" xfId="16449"/>
    <cellStyle name="Euro 7 54 16" xfId="16450"/>
    <cellStyle name="Euro 7 54 2" xfId="16451"/>
    <cellStyle name="Euro 7 54 2 2" xfId="16452"/>
    <cellStyle name="Euro 7 54 3" xfId="16453"/>
    <cellStyle name="Euro 7 54 3 2" xfId="16454"/>
    <cellStyle name="Euro 7 54 4" xfId="16455"/>
    <cellStyle name="Euro 7 54 4 2" xfId="16456"/>
    <cellStyle name="Euro 7 54 5" xfId="16457"/>
    <cellStyle name="Euro 7 54 6" xfId="16458"/>
    <cellStyle name="Euro 7 54 7" xfId="16459"/>
    <cellStyle name="Euro 7 54 8" xfId="16460"/>
    <cellStyle name="Euro 7 54 9" xfId="16461"/>
    <cellStyle name="Euro 7 55" xfId="16462"/>
    <cellStyle name="Euro 7 55 10" xfId="16463"/>
    <cellStyle name="Euro 7 55 11" xfId="16464"/>
    <cellStyle name="Euro 7 55 12" xfId="16465"/>
    <cellStyle name="Euro 7 55 13" xfId="16466"/>
    <cellStyle name="Euro 7 55 14" xfId="16467"/>
    <cellStyle name="Euro 7 55 15" xfId="16468"/>
    <cellStyle name="Euro 7 55 16" xfId="16469"/>
    <cellStyle name="Euro 7 55 2" xfId="16470"/>
    <cellStyle name="Euro 7 55 2 2" xfId="16471"/>
    <cellStyle name="Euro 7 55 3" xfId="16472"/>
    <cellStyle name="Euro 7 55 3 2" xfId="16473"/>
    <cellStyle name="Euro 7 55 4" xfId="16474"/>
    <cellStyle name="Euro 7 55 4 2" xfId="16475"/>
    <cellStyle name="Euro 7 55 5" xfId="16476"/>
    <cellStyle name="Euro 7 55 6" xfId="16477"/>
    <cellStyle name="Euro 7 55 7" xfId="16478"/>
    <cellStyle name="Euro 7 55 8" xfId="16479"/>
    <cellStyle name="Euro 7 55 9" xfId="16480"/>
    <cellStyle name="Euro 7 56" xfId="16481"/>
    <cellStyle name="Euro 7 56 10" xfId="16482"/>
    <cellStyle name="Euro 7 56 11" xfId="16483"/>
    <cellStyle name="Euro 7 56 12" xfId="16484"/>
    <cellStyle name="Euro 7 56 13" xfId="16485"/>
    <cellStyle name="Euro 7 56 14" xfId="16486"/>
    <cellStyle name="Euro 7 56 15" xfId="16487"/>
    <cellStyle name="Euro 7 56 16" xfId="16488"/>
    <cellStyle name="Euro 7 56 2" xfId="16489"/>
    <cellStyle name="Euro 7 56 2 2" xfId="16490"/>
    <cellStyle name="Euro 7 56 3" xfId="16491"/>
    <cellStyle name="Euro 7 56 3 2" xfId="16492"/>
    <cellStyle name="Euro 7 56 4" xfId="16493"/>
    <cellStyle name="Euro 7 56 4 2" xfId="16494"/>
    <cellStyle name="Euro 7 56 5" xfId="16495"/>
    <cellStyle name="Euro 7 56 6" xfId="16496"/>
    <cellStyle name="Euro 7 56 7" xfId="16497"/>
    <cellStyle name="Euro 7 56 8" xfId="16498"/>
    <cellStyle name="Euro 7 56 9" xfId="16499"/>
    <cellStyle name="Euro 7 57" xfId="16500"/>
    <cellStyle name="Euro 7 57 10" xfId="16501"/>
    <cellStyle name="Euro 7 57 11" xfId="16502"/>
    <cellStyle name="Euro 7 57 12" xfId="16503"/>
    <cellStyle name="Euro 7 57 13" xfId="16504"/>
    <cellStyle name="Euro 7 57 14" xfId="16505"/>
    <cellStyle name="Euro 7 57 15" xfId="16506"/>
    <cellStyle name="Euro 7 57 16" xfId="16507"/>
    <cellStyle name="Euro 7 57 2" xfId="16508"/>
    <cellStyle name="Euro 7 57 2 2" xfId="16509"/>
    <cellStyle name="Euro 7 57 3" xfId="16510"/>
    <cellStyle name="Euro 7 57 3 2" xfId="16511"/>
    <cellStyle name="Euro 7 57 4" xfId="16512"/>
    <cellStyle name="Euro 7 57 4 2" xfId="16513"/>
    <cellStyle name="Euro 7 57 5" xfId="16514"/>
    <cellStyle name="Euro 7 57 6" xfId="16515"/>
    <cellStyle name="Euro 7 57 7" xfId="16516"/>
    <cellStyle name="Euro 7 57 8" xfId="16517"/>
    <cellStyle name="Euro 7 57 9" xfId="16518"/>
    <cellStyle name="Euro 7 58" xfId="16519"/>
    <cellStyle name="Euro 7 58 10" xfId="16520"/>
    <cellStyle name="Euro 7 58 11" xfId="16521"/>
    <cellStyle name="Euro 7 58 12" xfId="16522"/>
    <cellStyle name="Euro 7 58 13" xfId="16523"/>
    <cellStyle name="Euro 7 58 14" xfId="16524"/>
    <cellStyle name="Euro 7 58 15" xfId="16525"/>
    <cellStyle name="Euro 7 58 16" xfId="16526"/>
    <cellStyle name="Euro 7 58 2" xfId="16527"/>
    <cellStyle name="Euro 7 58 2 2" xfId="16528"/>
    <cellStyle name="Euro 7 58 3" xfId="16529"/>
    <cellStyle name="Euro 7 58 3 2" xfId="16530"/>
    <cellStyle name="Euro 7 58 4" xfId="16531"/>
    <cellStyle name="Euro 7 58 4 2" xfId="16532"/>
    <cellStyle name="Euro 7 58 5" xfId="16533"/>
    <cellStyle name="Euro 7 58 6" xfId="16534"/>
    <cellStyle name="Euro 7 58 7" xfId="16535"/>
    <cellStyle name="Euro 7 58 8" xfId="16536"/>
    <cellStyle name="Euro 7 58 9" xfId="16537"/>
    <cellStyle name="Euro 7 59" xfId="16538"/>
    <cellStyle name="Euro 7 59 10" xfId="16539"/>
    <cellStyle name="Euro 7 59 11" xfId="16540"/>
    <cellStyle name="Euro 7 59 12" xfId="16541"/>
    <cellStyle name="Euro 7 59 13" xfId="16542"/>
    <cellStyle name="Euro 7 59 14" xfId="16543"/>
    <cellStyle name="Euro 7 59 15" xfId="16544"/>
    <cellStyle name="Euro 7 59 16" xfId="16545"/>
    <cellStyle name="Euro 7 59 2" xfId="16546"/>
    <cellStyle name="Euro 7 59 2 2" xfId="16547"/>
    <cellStyle name="Euro 7 59 3" xfId="16548"/>
    <cellStyle name="Euro 7 59 3 2" xfId="16549"/>
    <cellStyle name="Euro 7 59 4" xfId="16550"/>
    <cellStyle name="Euro 7 59 4 2" xfId="16551"/>
    <cellStyle name="Euro 7 59 5" xfId="16552"/>
    <cellStyle name="Euro 7 59 6" xfId="16553"/>
    <cellStyle name="Euro 7 59 7" xfId="16554"/>
    <cellStyle name="Euro 7 59 8" xfId="16555"/>
    <cellStyle name="Euro 7 59 9" xfId="16556"/>
    <cellStyle name="Euro 7 6" xfId="16557"/>
    <cellStyle name="Euro 7 6 10" xfId="16558"/>
    <cellStyle name="Euro 7 6 11" xfId="16559"/>
    <cellStyle name="Euro 7 6 12" xfId="16560"/>
    <cellStyle name="Euro 7 6 13" xfId="16561"/>
    <cellStyle name="Euro 7 6 14" xfId="16562"/>
    <cellStyle name="Euro 7 6 15" xfId="16563"/>
    <cellStyle name="Euro 7 6 16" xfId="16564"/>
    <cellStyle name="Euro 7 6 2" xfId="16565"/>
    <cellStyle name="Euro 7 6 2 2" xfId="16566"/>
    <cellStyle name="Euro 7 6 3" xfId="16567"/>
    <cellStyle name="Euro 7 6 3 2" xfId="16568"/>
    <cellStyle name="Euro 7 6 4" xfId="16569"/>
    <cellStyle name="Euro 7 6 4 2" xfId="16570"/>
    <cellStyle name="Euro 7 6 5" xfId="16571"/>
    <cellStyle name="Euro 7 6 6" xfId="16572"/>
    <cellStyle name="Euro 7 6 7" xfId="16573"/>
    <cellStyle name="Euro 7 6 8" xfId="16574"/>
    <cellStyle name="Euro 7 6 9" xfId="16575"/>
    <cellStyle name="Euro 7 60" xfId="16576"/>
    <cellStyle name="Euro 7 60 10" xfId="16577"/>
    <cellStyle name="Euro 7 60 11" xfId="16578"/>
    <cellStyle name="Euro 7 60 12" xfId="16579"/>
    <cellStyle name="Euro 7 60 13" xfId="16580"/>
    <cellStyle name="Euro 7 60 14" xfId="16581"/>
    <cellStyle name="Euro 7 60 15" xfId="16582"/>
    <cellStyle name="Euro 7 60 16" xfId="16583"/>
    <cellStyle name="Euro 7 60 2" xfId="16584"/>
    <cellStyle name="Euro 7 60 2 2" xfId="16585"/>
    <cellStyle name="Euro 7 60 3" xfId="16586"/>
    <cellStyle name="Euro 7 60 3 2" xfId="16587"/>
    <cellStyle name="Euro 7 60 4" xfId="16588"/>
    <cellStyle name="Euro 7 60 4 2" xfId="16589"/>
    <cellStyle name="Euro 7 60 5" xfId="16590"/>
    <cellStyle name="Euro 7 60 6" xfId="16591"/>
    <cellStyle name="Euro 7 60 7" xfId="16592"/>
    <cellStyle name="Euro 7 60 8" xfId="16593"/>
    <cellStyle name="Euro 7 60 9" xfId="16594"/>
    <cellStyle name="Euro 7 61" xfId="16595"/>
    <cellStyle name="Euro 7 61 10" xfId="16596"/>
    <cellStyle name="Euro 7 61 11" xfId="16597"/>
    <cellStyle name="Euro 7 61 12" xfId="16598"/>
    <cellStyle name="Euro 7 61 13" xfId="16599"/>
    <cellStyle name="Euro 7 61 14" xfId="16600"/>
    <cellStyle name="Euro 7 61 15" xfId="16601"/>
    <cellStyle name="Euro 7 61 16" xfId="16602"/>
    <cellStyle name="Euro 7 61 2" xfId="16603"/>
    <cellStyle name="Euro 7 61 2 2" xfId="16604"/>
    <cellStyle name="Euro 7 61 3" xfId="16605"/>
    <cellStyle name="Euro 7 61 3 2" xfId="16606"/>
    <cellStyle name="Euro 7 61 4" xfId="16607"/>
    <cellStyle name="Euro 7 61 4 2" xfId="16608"/>
    <cellStyle name="Euro 7 61 5" xfId="16609"/>
    <cellStyle name="Euro 7 61 6" xfId="16610"/>
    <cellStyle name="Euro 7 61 7" xfId="16611"/>
    <cellStyle name="Euro 7 61 8" xfId="16612"/>
    <cellStyle name="Euro 7 61 9" xfId="16613"/>
    <cellStyle name="Euro 7 62" xfId="16614"/>
    <cellStyle name="Euro 7 62 10" xfId="16615"/>
    <cellStyle name="Euro 7 62 11" xfId="16616"/>
    <cellStyle name="Euro 7 62 12" xfId="16617"/>
    <cellStyle name="Euro 7 62 13" xfId="16618"/>
    <cellStyle name="Euro 7 62 14" xfId="16619"/>
    <cellStyle name="Euro 7 62 15" xfId="16620"/>
    <cellStyle name="Euro 7 62 16" xfId="16621"/>
    <cellStyle name="Euro 7 62 2" xfId="16622"/>
    <cellStyle name="Euro 7 62 2 2" xfId="16623"/>
    <cellStyle name="Euro 7 62 3" xfId="16624"/>
    <cellStyle name="Euro 7 62 3 2" xfId="16625"/>
    <cellStyle name="Euro 7 62 4" xfId="16626"/>
    <cellStyle name="Euro 7 62 4 2" xfId="16627"/>
    <cellStyle name="Euro 7 62 5" xfId="16628"/>
    <cellStyle name="Euro 7 62 6" xfId="16629"/>
    <cellStyle name="Euro 7 62 7" xfId="16630"/>
    <cellStyle name="Euro 7 62 8" xfId="16631"/>
    <cellStyle name="Euro 7 62 9" xfId="16632"/>
    <cellStyle name="Euro 7 63" xfId="16633"/>
    <cellStyle name="Euro 7 63 10" xfId="16634"/>
    <cellStyle name="Euro 7 63 11" xfId="16635"/>
    <cellStyle name="Euro 7 63 12" xfId="16636"/>
    <cellStyle name="Euro 7 63 13" xfId="16637"/>
    <cellStyle name="Euro 7 63 14" xfId="16638"/>
    <cellStyle name="Euro 7 63 15" xfId="16639"/>
    <cellStyle name="Euro 7 63 16" xfId="16640"/>
    <cellStyle name="Euro 7 63 2" xfId="16641"/>
    <cellStyle name="Euro 7 63 2 2" xfId="16642"/>
    <cellStyle name="Euro 7 63 3" xfId="16643"/>
    <cellStyle name="Euro 7 63 3 2" xfId="16644"/>
    <cellStyle name="Euro 7 63 4" xfId="16645"/>
    <cellStyle name="Euro 7 63 4 2" xfId="16646"/>
    <cellStyle name="Euro 7 63 5" xfId="16647"/>
    <cellStyle name="Euro 7 63 6" xfId="16648"/>
    <cellStyle name="Euro 7 63 7" xfId="16649"/>
    <cellStyle name="Euro 7 63 8" xfId="16650"/>
    <cellStyle name="Euro 7 63 9" xfId="16651"/>
    <cellStyle name="Euro 7 64" xfId="16652"/>
    <cellStyle name="Euro 7 64 10" xfId="16653"/>
    <cellStyle name="Euro 7 64 11" xfId="16654"/>
    <cellStyle name="Euro 7 64 12" xfId="16655"/>
    <cellStyle name="Euro 7 64 13" xfId="16656"/>
    <cellStyle name="Euro 7 64 14" xfId="16657"/>
    <cellStyle name="Euro 7 64 15" xfId="16658"/>
    <cellStyle name="Euro 7 64 16" xfId="16659"/>
    <cellStyle name="Euro 7 64 2" xfId="16660"/>
    <cellStyle name="Euro 7 64 2 2" xfId="16661"/>
    <cellStyle name="Euro 7 64 3" xfId="16662"/>
    <cellStyle name="Euro 7 64 3 2" xfId="16663"/>
    <cellStyle name="Euro 7 64 4" xfId="16664"/>
    <cellStyle name="Euro 7 64 4 2" xfId="16665"/>
    <cellStyle name="Euro 7 64 5" xfId="16666"/>
    <cellStyle name="Euro 7 64 6" xfId="16667"/>
    <cellStyle name="Euro 7 64 7" xfId="16668"/>
    <cellStyle name="Euro 7 64 8" xfId="16669"/>
    <cellStyle name="Euro 7 64 9" xfId="16670"/>
    <cellStyle name="Euro 7 65" xfId="16671"/>
    <cellStyle name="Euro 7 65 10" xfId="16672"/>
    <cellStyle name="Euro 7 65 11" xfId="16673"/>
    <cellStyle name="Euro 7 65 12" xfId="16674"/>
    <cellStyle name="Euro 7 65 13" xfId="16675"/>
    <cellStyle name="Euro 7 65 14" xfId="16676"/>
    <cellStyle name="Euro 7 65 15" xfId="16677"/>
    <cellStyle name="Euro 7 65 16" xfId="16678"/>
    <cellStyle name="Euro 7 65 2" xfId="16679"/>
    <cellStyle name="Euro 7 65 2 2" xfId="16680"/>
    <cellStyle name="Euro 7 65 3" xfId="16681"/>
    <cellStyle name="Euro 7 65 3 2" xfId="16682"/>
    <cellStyle name="Euro 7 65 4" xfId="16683"/>
    <cellStyle name="Euro 7 65 4 2" xfId="16684"/>
    <cellStyle name="Euro 7 65 5" xfId="16685"/>
    <cellStyle name="Euro 7 65 6" xfId="16686"/>
    <cellStyle name="Euro 7 65 7" xfId="16687"/>
    <cellStyle name="Euro 7 65 8" xfId="16688"/>
    <cellStyle name="Euro 7 65 9" xfId="16689"/>
    <cellStyle name="Euro 7 66" xfId="16690"/>
    <cellStyle name="Euro 7 66 10" xfId="16691"/>
    <cellStyle name="Euro 7 66 11" xfId="16692"/>
    <cellStyle name="Euro 7 66 12" xfId="16693"/>
    <cellStyle name="Euro 7 66 13" xfId="16694"/>
    <cellStyle name="Euro 7 66 14" xfId="16695"/>
    <cellStyle name="Euro 7 66 15" xfId="16696"/>
    <cellStyle name="Euro 7 66 16" xfId="16697"/>
    <cellStyle name="Euro 7 66 2" xfId="16698"/>
    <cellStyle name="Euro 7 66 2 2" xfId="16699"/>
    <cellStyle name="Euro 7 66 3" xfId="16700"/>
    <cellStyle name="Euro 7 66 3 2" xfId="16701"/>
    <cellStyle name="Euro 7 66 4" xfId="16702"/>
    <cellStyle name="Euro 7 66 4 2" xfId="16703"/>
    <cellStyle name="Euro 7 66 5" xfId="16704"/>
    <cellStyle name="Euro 7 66 6" xfId="16705"/>
    <cellStyle name="Euro 7 66 7" xfId="16706"/>
    <cellStyle name="Euro 7 66 8" xfId="16707"/>
    <cellStyle name="Euro 7 66 9" xfId="16708"/>
    <cellStyle name="Euro 7 67" xfId="16709"/>
    <cellStyle name="Euro 7 67 10" xfId="16710"/>
    <cellStyle name="Euro 7 67 11" xfId="16711"/>
    <cellStyle name="Euro 7 67 12" xfId="16712"/>
    <cellStyle name="Euro 7 67 13" xfId="16713"/>
    <cellStyle name="Euro 7 67 14" xfId="16714"/>
    <cellStyle name="Euro 7 67 15" xfId="16715"/>
    <cellStyle name="Euro 7 67 16" xfId="16716"/>
    <cellStyle name="Euro 7 67 2" xfId="16717"/>
    <cellStyle name="Euro 7 67 2 2" xfId="16718"/>
    <cellStyle name="Euro 7 67 3" xfId="16719"/>
    <cellStyle name="Euro 7 67 3 2" xfId="16720"/>
    <cellStyle name="Euro 7 67 4" xfId="16721"/>
    <cellStyle name="Euro 7 67 4 2" xfId="16722"/>
    <cellStyle name="Euro 7 67 5" xfId="16723"/>
    <cellStyle name="Euro 7 67 6" xfId="16724"/>
    <cellStyle name="Euro 7 67 7" xfId="16725"/>
    <cellStyle name="Euro 7 67 8" xfId="16726"/>
    <cellStyle name="Euro 7 67 9" xfId="16727"/>
    <cellStyle name="Euro 7 68" xfId="16728"/>
    <cellStyle name="Euro 7 68 10" xfId="16729"/>
    <cellStyle name="Euro 7 68 11" xfId="16730"/>
    <cellStyle name="Euro 7 68 12" xfId="16731"/>
    <cellStyle name="Euro 7 68 13" xfId="16732"/>
    <cellStyle name="Euro 7 68 14" xfId="16733"/>
    <cellStyle name="Euro 7 68 15" xfId="16734"/>
    <cellStyle name="Euro 7 68 16" xfId="16735"/>
    <cellStyle name="Euro 7 68 2" xfId="16736"/>
    <cellStyle name="Euro 7 68 2 2" xfId="16737"/>
    <cellStyle name="Euro 7 68 3" xfId="16738"/>
    <cellStyle name="Euro 7 68 3 2" xfId="16739"/>
    <cellStyle name="Euro 7 68 4" xfId="16740"/>
    <cellStyle name="Euro 7 68 4 2" xfId="16741"/>
    <cellStyle name="Euro 7 68 5" xfId="16742"/>
    <cellStyle name="Euro 7 68 6" xfId="16743"/>
    <cellStyle name="Euro 7 68 7" xfId="16744"/>
    <cellStyle name="Euro 7 68 8" xfId="16745"/>
    <cellStyle name="Euro 7 68 9" xfId="16746"/>
    <cellStyle name="Euro 7 69" xfId="16747"/>
    <cellStyle name="Euro 7 69 10" xfId="16748"/>
    <cellStyle name="Euro 7 69 11" xfId="16749"/>
    <cellStyle name="Euro 7 69 12" xfId="16750"/>
    <cellStyle name="Euro 7 69 13" xfId="16751"/>
    <cellStyle name="Euro 7 69 14" xfId="16752"/>
    <cellStyle name="Euro 7 69 15" xfId="16753"/>
    <cellStyle name="Euro 7 69 16" xfId="16754"/>
    <cellStyle name="Euro 7 69 2" xfId="16755"/>
    <cellStyle name="Euro 7 69 2 2" xfId="16756"/>
    <cellStyle name="Euro 7 69 3" xfId="16757"/>
    <cellStyle name="Euro 7 69 3 2" xfId="16758"/>
    <cellStyle name="Euro 7 69 4" xfId="16759"/>
    <cellStyle name="Euro 7 69 4 2" xfId="16760"/>
    <cellStyle name="Euro 7 69 5" xfId="16761"/>
    <cellStyle name="Euro 7 69 6" xfId="16762"/>
    <cellStyle name="Euro 7 69 7" xfId="16763"/>
    <cellStyle name="Euro 7 69 8" xfId="16764"/>
    <cellStyle name="Euro 7 69 9" xfId="16765"/>
    <cellStyle name="Euro 7 7" xfId="16766"/>
    <cellStyle name="Euro 7 7 10" xfId="16767"/>
    <cellStyle name="Euro 7 7 11" xfId="16768"/>
    <cellStyle name="Euro 7 7 12" xfId="16769"/>
    <cellStyle name="Euro 7 7 13" xfId="16770"/>
    <cellStyle name="Euro 7 7 14" xfId="16771"/>
    <cellStyle name="Euro 7 7 15" xfId="16772"/>
    <cellStyle name="Euro 7 7 16" xfId="16773"/>
    <cellStyle name="Euro 7 7 2" xfId="16774"/>
    <cellStyle name="Euro 7 7 2 2" xfId="16775"/>
    <cellStyle name="Euro 7 7 3" xfId="16776"/>
    <cellStyle name="Euro 7 7 3 2" xfId="16777"/>
    <cellStyle name="Euro 7 7 4" xfId="16778"/>
    <cellStyle name="Euro 7 7 4 2" xfId="16779"/>
    <cellStyle name="Euro 7 7 5" xfId="16780"/>
    <cellStyle name="Euro 7 7 6" xfId="16781"/>
    <cellStyle name="Euro 7 7 7" xfId="16782"/>
    <cellStyle name="Euro 7 7 8" xfId="16783"/>
    <cellStyle name="Euro 7 7 9" xfId="16784"/>
    <cellStyle name="Euro 7 70" xfId="16785"/>
    <cellStyle name="Euro 7 70 10" xfId="16786"/>
    <cellStyle name="Euro 7 70 11" xfId="16787"/>
    <cellStyle name="Euro 7 70 12" xfId="16788"/>
    <cellStyle name="Euro 7 70 13" xfId="16789"/>
    <cellStyle name="Euro 7 70 14" xfId="16790"/>
    <cellStyle name="Euro 7 70 15" xfId="16791"/>
    <cellStyle name="Euro 7 70 16" xfId="16792"/>
    <cellStyle name="Euro 7 70 2" xfId="16793"/>
    <cellStyle name="Euro 7 70 2 2" xfId="16794"/>
    <cellStyle name="Euro 7 70 3" xfId="16795"/>
    <cellStyle name="Euro 7 70 3 2" xfId="16796"/>
    <cellStyle name="Euro 7 70 4" xfId="16797"/>
    <cellStyle name="Euro 7 70 4 2" xfId="16798"/>
    <cellStyle name="Euro 7 70 5" xfId="16799"/>
    <cellStyle name="Euro 7 70 6" xfId="16800"/>
    <cellStyle name="Euro 7 70 7" xfId="16801"/>
    <cellStyle name="Euro 7 70 8" xfId="16802"/>
    <cellStyle name="Euro 7 70 9" xfId="16803"/>
    <cellStyle name="Euro 7 71" xfId="16804"/>
    <cellStyle name="Euro 7 71 2" xfId="16805"/>
    <cellStyle name="Euro 7 72" xfId="16806"/>
    <cellStyle name="Euro 7 72 2" xfId="16807"/>
    <cellStyle name="Euro 7 73" xfId="16808"/>
    <cellStyle name="Euro 7 73 2" xfId="16809"/>
    <cellStyle name="Euro 7 74" xfId="16810"/>
    <cellStyle name="Euro 7 75" xfId="16811"/>
    <cellStyle name="Euro 7 76" xfId="16812"/>
    <cellStyle name="Euro 7 77" xfId="16813"/>
    <cellStyle name="Euro 7 78" xfId="16814"/>
    <cellStyle name="Euro 7 79" xfId="16815"/>
    <cellStyle name="Euro 7 8" xfId="16816"/>
    <cellStyle name="Euro 7 8 10" xfId="16817"/>
    <cellStyle name="Euro 7 8 11" xfId="16818"/>
    <cellStyle name="Euro 7 8 12" xfId="16819"/>
    <cellStyle name="Euro 7 8 13" xfId="16820"/>
    <cellStyle name="Euro 7 8 14" xfId="16821"/>
    <cellStyle name="Euro 7 8 15" xfId="16822"/>
    <cellStyle name="Euro 7 8 16" xfId="16823"/>
    <cellStyle name="Euro 7 8 2" xfId="16824"/>
    <cellStyle name="Euro 7 8 2 2" xfId="16825"/>
    <cellStyle name="Euro 7 8 3" xfId="16826"/>
    <cellStyle name="Euro 7 8 3 2" xfId="16827"/>
    <cellStyle name="Euro 7 8 4" xfId="16828"/>
    <cellStyle name="Euro 7 8 4 2" xfId="16829"/>
    <cellStyle name="Euro 7 8 5" xfId="16830"/>
    <cellStyle name="Euro 7 8 6" xfId="16831"/>
    <cellStyle name="Euro 7 8 7" xfId="16832"/>
    <cellStyle name="Euro 7 8 8" xfId="16833"/>
    <cellStyle name="Euro 7 8 9" xfId="16834"/>
    <cellStyle name="Euro 7 80" xfId="16835"/>
    <cellStyle name="Euro 7 81" xfId="16836"/>
    <cellStyle name="Euro 7 82" xfId="16837"/>
    <cellStyle name="Euro 7 83" xfId="16838"/>
    <cellStyle name="Euro 7 84" xfId="16839"/>
    <cellStyle name="Euro 7 85" xfId="16840"/>
    <cellStyle name="Euro 7 86" xfId="16841"/>
    <cellStyle name="Euro 7 87" xfId="16842"/>
    <cellStyle name="Euro 7 88" xfId="16843"/>
    <cellStyle name="Euro 7 89" xfId="16844"/>
    <cellStyle name="Euro 7 9" xfId="16845"/>
    <cellStyle name="Euro 7 9 10" xfId="16846"/>
    <cellStyle name="Euro 7 9 11" xfId="16847"/>
    <cellStyle name="Euro 7 9 12" xfId="16848"/>
    <cellStyle name="Euro 7 9 13" xfId="16849"/>
    <cellStyle name="Euro 7 9 14" xfId="16850"/>
    <cellStyle name="Euro 7 9 15" xfId="16851"/>
    <cellStyle name="Euro 7 9 16" xfId="16852"/>
    <cellStyle name="Euro 7 9 2" xfId="16853"/>
    <cellStyle name="Euro 7 9 2 2" xfId="16854"/>
    <cellStyle name="Euro 7 9 3" xfId="16855"/>
    <cellStyle name="Euro 7 9 3 2" xfId="16856"/>
    <cellStyle name="Euro 7 9 4" xfId="16857"/>
    <cellStyle name="Euro 7 9 4 2" xfId="16858"/>
    <cellStyle name="Euro 7 9 5" xfId="16859"/>
    <cellStyle name="Euro 7 9 6" xfId="16860"/>
    <cellStyle name="Euro 7 9 7" xfId="16861"/>
    <cellStyle name="Euro 7 9 8" xfId="16862"/>
    <cellStyle name="Euro 7 9 9" xfId="16863"/>
    <cellStyle name="Euro 7 90" xfId="16864"/>
    <cellStyle name="Euro 7 91" xfId="16865"/>
    <cellStyle name="Euro 7 92" xfId="16866"/>
    <cellStyle name="Euro 7 93" xfId="16867"/>
    <cellStyle name="Euro 7 94" xfId="16868"/>
    <cellStyle name="Euro 7 95" xfId="16869"/>
    <cellStyle name="Euro 7 96" xfId="16870"/>
    <cellStyle name="Euro 8" xfId="16871"/>
    <cellStyle name="Euro 8 10" xfId="16872"/>
    <cellStyle name="Euro 8 10 10" xfId="16873"/>
    <cellStyle name="Euro 8 10 10 2" xfId="16874"/>
    <cellStyle name="Euro 8 10 11" xfId="16875"/>
    <cellStyle name="Euro 8 10 11 2" xfId="16876"/>
    <cellStyle name="Euro 8 10 12" xfId="16877"/>
    <cellStyle name="Euro 8 10 12 2" xfId="16878"/>
    <cellStyle name="Euro 8 10 13" xfId="16879"/>
    <cellStyle name="Euro 8 10 13 2" xfId="16880"/>
    <cellStyle name="Euro 8 10 14" xfId="16881"/>
    <cellStyle name="Euro 8 10 14 2" xfId="16882"/>
    <cellStyle name="Euro 8 10 15" xfId="16883"/>
    <cellStyle name="Euro 8 10 15 2" xfId="16884"/>
    <cellStyle name="Euro 8 10 16" xfId="16885"/>
    <cellStyle name="Euro 8 10 16 2" xfId="16886"/>
    <cellStyle name="Euro 8 10 17" xfId="16887"/>
    <cellStyle name="Euro 8 10 18" xfId="16888"/>
    <cellStyle name="Euro 8 10 19" xfId="16889"/>
    <cellStyle name="Euro 8 10 2" xfId="16890"/>
    <cellStyle name="Euro 8 10 2 2" xfId="16891"/>
    <cellStyle name="Euro 8 10 20" xfId="16892"/>
    <cellStyle name="Euro 8 10 21" xfId="16893"/>
    <cellStyle name="Euro 8 10 22" xfId="16894"/>
    <cellStyle name="Euro 8 10 23" xfId="16895"/>
    <cellStyle name="Euro 8 10 24" xfId="16896"/>
    <cellStyle name="Euro 8 10 25" xfId="16897"/>
    <cellStyle name="Euro 8 10 26" xfId="16898"/>
    <cellStyle name="Euro 8 10 27" xfId="16899"/>
    <cellStyle name="Euro 8 10 28" xfId="16900"/>
    <cellStyle name="Euro 8 10 29" xfId="16901"/>
    <cellStyle name="Euro 8 10 3" xfId="16902"/>
    <cellStyle name="Euro 8 10 3 2" xfId="16903"/>
    <cellStyle name="Euro 8 10 30" xfId="16904"/>
    <cellStyle name="Euro 8 10 31" xfId="16905"/>
    <cellStyle name="Euro 8 10 32" xfId="16906"/>
    <cellStyle name="Euro 8 10 33" xfId="16907"/>
    <cellStyle name="Euro 8 10 34" xfId="16908"/>
    <cellStyle name="Euro 8 10 35" xfId="16909"/>
    <cellStyle name="Euro 8 10 36" xfId="16910"/>
    <cellStyle name="Euro 8 10 37" xfId="16911"/>
    <cellStyle name="Euro 8 10 38" xfId="16912"/>
    <cellStyle name="Euro 8 10 4" xfId="16913"/>
    <cellStyle name="Euro 8 10 4 2" xfId="16914"/>
    <cellStyle name="Euro 8 10 5" xfId="16915"/>
    <cellStyle name="Euro 8 10 5 2" xfId="16916"/>
    <cellStyle name="Euro 8 10 6" xfId="16917"/>
    <cellStyle name="Euro 8 10 6 2" xfId="16918"/>
    <cellStyle name="Euro 8 10 7" xfId="16919"/>
    <cellStyle name="Euro 8 10 7 2" xfId="16920"/>
    <cellStyle name="Euro 8 10 8" xfId="16921"/>
    <cellStyle name="Euro 8 10 8 2" xfId="16922"/>
    <cellStyle name="Euro 8 10 9" xfId="16923"/>
    <cellStyle name="Euro 8 10 9 2" xfId="16924"/>
    <cellStyle name="Euro 8 11" xfId="16925"/>
    <cellStyle name="Euro 8 11 10" xfId="16926"/>
    <cellStyle name="Euro 8 11 10 2" xfId="16927"/>
    <cellStyle name="Euro 8 11 11" xfId="16928"/>
    <cellStyle name="Euro 8 11 11 2" xfId="16929"/>
    <cellStyle name="Euro 8 11 12" xfId="16930"/>
    <cellStyle name="Euro 8 11 12 2" xfId="16931"/>
    <cellStyle name="Euro 8 11 13" xfId="16932"/>
    <cellStyle name="Euro 8 11 13 2" xfId="16933"/>
    <cellStyle name="Euro 8 11 14" xfId="16934"/>
    <cellStyle name="Euro 8 11 14 2" xfId="16935"/>
    <cellStyle name="Euro 8 11 15" xfId="16936"/>
    <cellStyle name="Euro 8 11 15 2" xfId="16937"/>
    <cellStyle name="Euro 8 11 16" xfId="16938"/>
    <cellStyle name="Euro 8 11 16 2" xfId="16939"/>
    <cellStyle name="Euro 8 11 17" xfId="16940"/>
    <cellStyle name="Euro 8 11 18" xfId="16941"/>
    <cellStyle name="Euro 8 11 19" xfId="16942"/>
    <cellStyle name="Euro 8 11 2" xfId="16943"/>
    <cellStyle name="Euro 8 11 2 2" xfId="16944"/>
    <cellStyle name="Euro 8 11 20" xfId="16945"/>
    <cellStyle name="Euro 8 11 21" xfId="16946"/>
    <cellStyle name="Euro 8 11 22" xfId="16947"/>
    <cellStyle name="Euro 8 11 23" xfId="16948"/>
    <cellStyle name="Euro 8 11 24" xfId="16949"/>
    <cellStyle name="Euro 8 11 25" xfId="16950"/>
    <cellStyle name="Euro 8 11 26" xfId="16951"/>
    <cellStyle name="Euro 8 11 27" xfId="16952"/>
    <cellStyle name="Euro 8 11 28" xfId="16953"/>
    <cellStyle name="Euro 8 11 29" xfId="16954"/>
    <cellStyle name="Euro 8 11 3" xfId="16955"/>
    <cellStyle name="Euro 8 11 3 2" xfId="16956"/>
    <cellStyle name="Euro 8 11 30" xfId="16957"/>
    <cellStyle name="Euro 8 11 31" xfId="16958"/>
    <cellStyle name="Euro 8 11 32" xfId="16959"/>
    <cellStyle name="Euro 8 11 33" xfId="16960"/>
    <cellStyle name="Euro 8 11 34" xfId="16961"/>
    <cellStyle name="Euro 8 11 35" xfId="16962"/>
    <cellStyle name="Euro 8 11 36" xfId="16963"/>
    <cellStyle name="Euro 8 11 37" xfId="16964"/>
    <cellStyle name="Euro 8 11 38" xfId="16965"/>
    <cellStyle name="Euro 8 11 4" xfId="16966"/>
    <cellStyle name="Euro 8 11 4 2" xfId="16967"/>
    <cellStyle name="Euro 8 11 5" xfId="16968"/>
    <cellStyle name="Euro 8 11 5 2" xfId="16969"/>
    <cellStyle name="Euro 8 11 6" xfId="16970"/>
    <cellStyle name="Euro 8 11 6 2" xfId="16971"/>
    <cellStyle name="Euro 8 11 7" xfId="16972"/>
    <cellStyle name="Euro 8 11 7 2" xfId="16973"/>
    <cellStyle name="Euro 8 11 8" xfId="16974"/>
    <cellStyle name="Euro 8 11 8 2" xfId="16975"/>
    <cellStyle name="Euro 8 11 9" xfId="16976"/>
    <cellStyle name="Euro 8 11 9 2" xfId="16977"/>
    <cellStyle name="Euro 8 12" xfId="16978"/>
    <cellStyle name="Euro 8 12 2" xfId="16979"/>
    <cellStyle name="Euro 8 13" xfId="16980"/>
    <cellStyle name="Euro 8 13 2" xfId="16981"/>
    <cellStyle name="Euro 8 14" xfId="16982"/>
    <cellStyle name="Euro 8 14 2" xfId="16983"/>
    <cellStyle name="Euro 8 15" xfId="16984"/>
    <cellStyle name="Euro 8 15 2" xfId="16985"/>
    <cellStyle name="Euro 8 16" xfId="16986"/>
    <cellStyle name="Euro 8 16 2" xfId="16987"/>
    <cellStyle name="Euro 8 17" xfId="16988"/>
    <cellStyle name="Euro 8 17 2" xfId="16989"/>
    <cellStyle name="Euro 8 18" xfId="16990"/>
    <cellStyle name="Euro 8 18 2" xfId="16991"/>
    <cellStyle name="Euro 8 19" xfId="16992"/>
    <cellStyle name="Euro 8 19 2" xfId="16993"/>
    <cellStyle name="Euro 8 2" xfId="16994"/>
    <cellStyle name="Euro 8 2 10" xfId="16995"/>
    <cellStyle name="Euro 8 2 10 2" xfId="16996"/>
    <cellStyle name="Euro 8 2 11" xfId="16997"/>
    <cellStyle name="Euro 8 2 11 2" xfId="16998"/>
    <cellStyle name="Euro 8 2 12" xfId="16999"/>
    <cellStyle name="Euro 8 2 12 2" xfId="17000"/>
    <cellStyle name="Euro 8 2 13" xfId="17001"/>
    <cellStyle name="Euro 8 2 13 2" xfId="17002"/>
    <cellStyle name="Euro 8 2 14" xfId="17003"/>
    <cellStyle name="Euro 8 2 14 2" xfId="17004"/>
    <cellStyle name="Euro 8 2 15" xfId="17005"/>
    <cellStyle name="Euro 8 2 15 2" xfId="17006"/>
    <cellStyle name="Euro 8 2 16" xfId="17007"/>
    <cellStyle name="Euro 8 2 16 2" xfId="17008"/>
    <cellStyle name="Euro 8 2 17" xfId="17009"/>
    <cellStyle name="Euro 8 2 18" xfId="17010"/>
    <cellStyle name="Euro 8 2 19" xfId="17011"/>
    <cellStyle name="Euro 8 2 2" xfId="17012"/>
    <cellStyle name="Euro 8 2 2 2" xfId="17013"/>
    <cellStyle name="Euro 8 2 20" xfId="17014"/>
    <cellStyle name="Euro 8 2 21" xfId="17015"/>
    <cellStyle name="Euro 8 2 22" xfId="17016"/>
    <cellStyle name="Euro 8 2 23" xfId="17017"/>
    <cellStyle name="Euro 8 2 24" xfId="17018"/>
    <cellStyle name="Euro 8 2 25" xfId="17019"/>
    <cellStyle name="Euro 8 2 26" xfId="17020"/>
    <cellStyle name="Euro 8 2 27" xfId="17021"/>
    <cellStyle name="Euro 8 2 28" xfId="17022"/>
    <cellStyle name="Euro 8 2 29" xfId="17023"/>
    <cellStyle name="Euro 8 2 3" xfId="17024"/>
    <cellStyle name="Euro 8 2 3 2" xfId="17025"/>
    <cellStyle name="Euro 8 2 30" xfId="17026"/>
    <cellStyle name="Euro 8 2 31" xfId="17027"/>
    <cellStyle name="Euro 8 2 32" xfId="17028"/>
    <cellStyle name="Euro 8 2 33" xfId="17029"/>
    <cellStyle name="Euro 8 2 34" xfId="17030"/>
    <cellStyle name="Euro 8 2 35" xfId="17031"/>
    <cellStyle name="Euro 8 2 36" xfId="17032"/>
    <cellStyle name="Euro 8 2 37" xfId="17033"/>
    <cellStyle name="Euro 8 2 38" xfId="17034"/>
    <cellStyle name="Euro 8 2 4" xfId="17035"/>
    <cellStyle name="Euro 8 2 4 2" xfId="17036"/>
    <cellStyle name="Euro 8 2 5" xfId="17037"/>
    <cellStyle name="Euro 8 2 5 2" xfId="17038"/>
    <cellStyle name="Euro 8 2 6" xfId="17039"/>
    <cellStyle name="Euro 8 2 6 2" xfId="17040"/>
    <cellStyle name="Euro 8 2 7" xfId="17041"/>
    <cellStyle name="Euro 8 2 7 2" xfId="17042"/>
    <cellStyle name="Euro 8 2 8" xfId="17043"/>
    <cellStyle name="Euro 8 2 8 2" xfId="17044"/>
    <cellStyle name="Euro 8 2 9" xfId="17045"/>
    <cellStyle name="Euro 8 2 9 2" xfId="17046"/>
    <cellStyle name="Euro 8 20" xfId="17047"/>
    <cellStyle name="Euro 8 20 2" xfId="17048"/>
    <cellStyle name="Euro 8 21" xfId="17049"/>
    <cellStyle name="Euro 8 21 2" xfId="17050"/>
    <cellStyle name="Euro 8 22" xfId="17051"/>
    <cellStyle name="Euro 8 22 2" xfId="17052"/>
    <cellStyle name="Euro 8 23" xfId="17053"/>
    <cellStyle name="Euro 8 23 2" xfId="17054"/>
    <cellStyle name="Euro 8 24" xfId="17055"/>
    <cellStyle name="Euro 8 24 2" xfId="17056"/>
    <cellStyle name="Euro 8 25" xfId="17057"/>
    <cellStyle name="Euro 8 25 2" xfId="17058"/>
    <cellStyle name="Euro 8 26" xfId="17059"/>
    <cellStyle name="Euro 8 26 2" xfId="17060"/>
    <cellStyle name="Euro 8 27" xfId="17061"/>
    <cellStyle name="Euro 8 28" xfId="17062"/>
    <cellStyle name="Euro 8 29" xfId="17063"/>
    <cellStyle name="Euro 8 3" xfId="17064"/>
    <cellStyle name="Euro 8 3 10" xfId="17065"/>
    <cellStyle name="Euro 8 3 10 2" xfId="17066"/>
    <cellStyle name="Euro 8 3 11" xfId="17067"/>
    <cellStyle name="Euro 8 3 11 2" xfId="17068"/>
    <cellStyle name="Euro 8 3 12" xfId="17069"/>
    <cellStyle name="Euro 8 3 12 2" xfId="17070"/>
    <cellStyle name="Euro 8 3 13" xfId="17071"/>
    <cellStyle name="Euro 8 3 13 2" xfId="17072"/>
    <cellStyle name="Euro 8 3 14" xfId="17073"/>
    <cellStyle name="Euro 8 3 14 2" xfId="17074"/>
    <cellStyle name="Euro 8 3 15" xfId="17075"/>
    <cellStyle name="Euro 8 3 15 2" xfId="17076"/>
    <cellStyle name="Euro 8 3 16" xfId="17077"/>
    <cellStyle name="Euro 8 3 16 2" xfId="17078"/>
    <cellStyle name="Euro 8 3 17" xfId="17079"/>
    <cellStyle name="Euro 8 3 18" xfId="17080"/>
    <cellStyle name="Euro 8 3 19" xfId="17081"/>
    <cellStyle name="Euro 8 3 2" xfId="17082"/>
    <cellStyle name="Euro 8 3 2 2" xfId="17083"/>
    <cellStyle name="Euro 8 3 20" xfId="17084"/>
    <cellStyle name="Euro 8 3 21" xfId="17085"/>
    <cellStyle name="Euro 8 3 22" xfId="17086"/>
    <cellStyle name="Euro 8 3 23" xfId="17087"/>
    <cellStyle name="Euro 8 3 24" xfId="17088"/>
    <cellStyle name="Euro 8 3 25" xfId="17089"/>
    <cellStyle name="Euro 8 3 26" xfId="17090"/>
    <cellStyle name="Euro 8 3 27" xfId="17091"/>
    <cellStyle name="Euro 8 3 28" xfId="17092"/>
    <cellStyle name="Euro 8 3 29" xfId="17093"/>
    <cellStyle name="Euro 8 3 3" xfId="17094"/>
    <cellStyle name="Euro 8 3 3 2" xfId="17095"/>
    <cellStyle name="Euro 8 3 30" xfId="17096"/>
    <cellStyle name="Euro 8 3 31" xfId="17097"/>
    <cellStyle name="Euro 8 3 32" xfId="17098"/>
    <cellStyle name="Euro 8 3 33" xfId="17099"/>
    <cellStyle name="Euro 8 3 34" xfId="17100"/>
    <cellStyle name="Euro 8 3 35" xfId="17101"/>
    <cellStyle name="Euro 8 3 36" xfId="17102"/>
    <cellStyle name="Euro 8 3 37" xfId="17103"/>
    <cellStyle name="Euro 8 3 38" xfId="17104"/>
    <cellStyle name="Euro 8 3 4" xfId="17105"/>
    <cellStyle name="Euro 8 3 4 2" xfId="17106"/>
    <cellStyle name="Euro 8 3 5" xfId="17107"/>
    <cellStyle name="Euro 8 3 5 2" xfId="17108"/>
    <cellStyle name="Euro 8 3 6" xfId="17109"/>
    <cellStyle name="Euro 8 3 6 2" xfId="17110"/>
    <cellStyle name="Euro 8 3 7" xfId="17111"/>
    <cellStyle name="Euro 8 3 7 2" xfId="17112"/>
    <cellStyle name="Euro 8 3 8" xfId="17113"/>
    <cellStyle name="Euro 8 3 8 2" xfId="17114"/>
    <cellStyle name="Euro 8 3 9" xfId="17115"/>
    <cellStyle name="Euro 8 3 9 2" xfId="17116"/>
    <cellStyle name="Euro 8 30" xfId="17117"/>
    <cellStyle name="Euro 8 31" xfId="17118"/>
    <cellStyle name="Euro 8 32" xfId="17119"/>
    <cellStyle name="Euro 8 33" xfId="17120"/>
    <cellStyle name="Euro 8 34" xfId="17121"/>
    <cellStyle name="Euro 8 35" xfId="17122"/>
    <cellStyle name="Euro 8 36" xfId="17123"/>
    <cellStyle name="Euro 8 37" xfId="17124"/>
    <cellStyle name="Euro 8 38" xfId="17125"/>
    <cellStyle name="Euro 8 39" xfId="17126"/>
    <cellStyle name="Euro 8 4" xfId="17127"/>
    <cellStyle name="Euro 8 4 10" xfId="17128"/>
    <cellStyle name="Euro 8 4 10 2" xfId="17129"/>
    <cellStyle name="Euro 8 4 11" xfId="17130"/>
    <cellStyle name="Euro 8 4 11 2" xfId="17131"/>
    <cellStyle name="Euro 8 4 12" xfId="17132"/>
    <cellStyle name="Euro 8 4 12 2" xfId="17133"/>
    <cellStyle name="Euro 8 4 13" xfId="17134"/>
    <cellStyle name="Euro 8 4 13 2" xfId="17135"/>
    <cellStyle name="Euro 8 4 14" xfId="17136"/>
    <cellStyle name="Euro 8 4 14 2" xfId="17137"/>
    <cellStyle name="Euro 8 4 15" xfId="17138"/>
    <cellStyle name="Euro 8 4 15 2" xfId="17139"/>
    <cellStyle name="Euro 8 4 16" xfId="17140"/>
    <cellStyle name="Euro 8 4 16 2" xfId="17141"/>
    <cellStyle name="Euro 8 4 17" xfId="17142"/>
    <cellStyle name="Euro 8 4 18" xfId="17143"/>
    <cellStyle name="Euro 8 4 19" xfId="17144"/>
    <cellStyle name="Euro 8 4 2" xfId="17145"/>
    <cellStyle name="Euro 8 4 2 2" xfId="17146"/>
    <cellStyle name="Euro 8 4 20" xfId="17147"/>
    <cellStyle name="Euro 8 4 21" xfId="17148"/>
    <cellStyle name="Euro 8 4 22" xfId="17149"/>
    <cellStyle name="Euro 8 4 23" xfId="17150"/>
    <cellStyle name="Euro 8 4 24" xfId="17151"/>
    <cellStyle name="Euro 8 4 25" xfId="17152"/>
    <cellStyle name="Euro 8 4 26" xfId="17153"/>
    <cellStyle name="Euro 8 4 27" xfId="17154"/>
    <cellStyle name="Euro 8 4 28" xfId="17155"/>
    <cellStyle name="Euro 8 4 29" xfId="17156"/>
    <cellStyle name="Euro 8 4 3" xfId="17157"/>
    <cellStyle name="Euro 8 4 3 2" xfId="17158"/>
    <cellStyle name="Euro 8 4 30" xfId="17159"/>
    <cellStyle name="Euro 8 4 31" xfId="17160"/>
    <cellStyle name="Euro 8 4 32" xfId="17161"/>
    <cellStyle name="Euro 8 4 33" xfId="17162"/>
    <cellStyle name="Euro 8 4 34" xfId="17163"/>
    <cellStyle name="Euro 8 4 35" xfId="17164"/>
    <cellStyle name="Euro 8 4 36" xfId="17165"/>
    <cellStyle name="Euro 8 4 37" xfId="17166"/>
    <cellStyle name="Euro 8 4 38" xfId="17167"/>
    <cellStyle name="Euro 8 4 4" xfId="17168"/>
    <cellStyle name="Euro 8 4 4 2" xfId="17169"/>
    <cellStyle name="Euro 8 4 5" xfId="17170"/>
    <cellStyle name="Euro 8 4 5 2" xfId="17171"/>
    <cellStyle name="Euro 8 4 6" xfId="17172"/>
    <cellStyle name="Euro 8 4 6 2" xfId="17173"/>
    <cellStyle name="Euro 8 4 7" xfId="17174"/>
    <cellStyle name="Euro 8 4 7 2" xfId="17175"/>
    <cellStyle name="Euro 8 4 8" xfId="17176"/>
    <cellStyle name="Euro 8 4 8 2" xfId="17177"/>
    <cellStyle name="Euro 8 4 9" xfId="17178"/>
    <cellStyle name="Euro 8 4 9 2" xfId="17179"/>
    <cellStyle name="Euro 8 40" xfId="17180"/>
    <cellStyle name="Euro 8 41" xfId="17181"/>
    <cellStyle name="Euro 8 42" xfId="17182"/>
    <cellStyle name="Euro 8 43" xfId="17183"/>
    <cellStyle name="Euro 8 44" xfId="17184"/>
    <cellStyle name="Euro 8 45" xfId="17185"/>
    <cellStyle name="Euro 8 46" xfId="17186"/>
    <cellStyle name="Euro 8 47" xfId="17187"/>
    <cellStyle name="Euro 8 48" xfId="17188"/>
    <cellStyle name="Euro 8 5" xfId="17189"/>
    <cellStyle name="Euro 8 5 10" xfId="17190"/>
    <cellStyle name="Euro 8 5 10 2" xfId="17191"/>
    <cellStyle name="Euro 8 5 11" xfId="17192"/>
    <cellStyle name="Euro 8 5 11 2" xfId="17193"/>
    <cellStyle name="Euro 8 5 12" xfId="17194"/>
    <cellStyle name="Euro 8 5 12 2" xfId="17195"/>
    <cellStyle name="Euro 8 5 13" xfId="17196"/>
    <cellStyle name="Euro 8 5 13 2" xfId="17197"/>
    <cellStyle name="Euro 8 5 14" xfId="17198"/>
    <cellStyle name="Euro 8 5 14 2" xfId="17199"/>
    <cellStyle name="Euro 8 5 15" xfId="17200"/>
    <cellStyle name="Euro 8 5 15 2" xfId="17201"/>
    <cellStyle name="Euro 8 5 16" xfId="17202"/>
    <cellStyle name="Euro 8 5 16 2" xfId="17203"/>
    <cellStyle name="Euro 8 5 17" xfId="17204"/>
    <cellStyle name="Euro 8 5 18" xfId="17205"/>
    <cellStyle name="Euro 8 5 19" xfId="17206"/>
    <cellStyle name="Euro 8 5 2" xfId="17207"/>
    <cellStyle name="Euro 8 5 2 2" xfId="17208"/>
    <cellStyle name="Euro 8 5 20" xfId="17209"/>
    <cellStyle name="Euro 8 5 21" xfId="17210"/>
    <cellStyle name="Euro 8 5 22" xfId="17211"/>
    <cellStyle name="Euro 8 5 23" xfId="17212"/>
    <cellStyle name="Euro 8 5 24" xfId="17213"/>
    <cellStyle name="Euro 8 5 25" xfId="17214"/>
    <cellStyle name="Euro 8 5 26" xfId="17215"/>
    <cellStyle name="Euro 8 5 27" xfId="17216"/>
    <cellStyle name="Euro 8 5 28" xfId="17217"/>
    <cellStyle name="Euro 8 5 29" xfId="17218"/>
    <cellStyle name="Euro 8 5 3" xfId="17219"/>
    <cellStyle name="Euro 8 5 3 2" xfId="17220"/>
    <cellStyle name="Euro 8 5 30" xfId="17221"/>
    <cellStyle name="Euro 8 5 31" xfId="17222"/>
    <cellStyle name="Euro 8 5 32" xfId="17223"/>
    <cellStyle name="Euro 8 5 33" xfId="17224"/>
    <cellStyle name="Euro 8 5 34" xfId="17225"/>
    <cellStyle name="Euro 8 5 35" xfId="17226"/>
    <cellStyle name="Euro 8 5 36" xfId="17227"/>
    <cellStyle name="Euro 8 5 37" xfId="17228"/>
    <cellStyle name="Euro 8 5 38" xfId="17229"/>
    <cellStyle name="Euro 8 5 4" xfId="17230"/>
    <cellStyle name="Euro 8 5 4 2" xfId="17231"/>
    <cellStyle name="Euro 8 5 5" xfId="17232"/>
    <cellStyle name="Euro 8 5 5 2" xfId="17233"/>
    <cellStyle name="Euro 8 5 6" xfId="17234"/>
    <cellStyle name="Euro 8 5 6 2" xfId="17235"/>
    <cellStyle name="Euro 8 5 7" xfId="17236"/>
    <cellStyle name="Euro 8 5 7 2" xfId="17237"/>
    <cellStyle name="Euro 8 5 8" xfId="17238"/>
    <cellStyle name="Euro 8 5 8 2" xfId="17239"/>
    <cellStyle name="Euro 8 5 9" xfId="17240"/>
    <cellStyle name="Euro 8 5 9 2" xfId="17241"/>
    <cellStyle name="Euro 8 6" xfId="17242"/>
    <cellStyle name="Euro 8 6 10" xfId="17243"/>
    <cellStyle name="Euro 8 6 10 2" xfId="17244"/>
    <cellStyle name="Euro 8 6 11" xfId="17245"/>
    <cellStyle name="Euro 8 6 11 2" xfId="17246"/>
    <cellStyle name="Euro 8 6 12" xfId="17247"/>
    <cellStyle name="Euro 8 6 12 2" xfId="17248"/>
    <cellStyle name="Euro 8 6 13" xfId="17249"/>
    <cellStyle name="Euro 8 6 13 2" xfId="17250"/>
    <cellStyle name="Euro 8 6 14" xfId="17251"/>
    <cellStyle name="Euro 8 6 14 2" xfId="17252"/>
    <cellStyle name="Euro 8 6 15" xfId="17253"/>
    <cellStyle name="Euro 8 6 15 2" xfId="17254"/>
    <cellStyle name="Euro 8 6 16" xfId="17255"/>
    <cellStyle name="Euro 8 6 16 2" xfId="17256"/>
    <cellStyle name="Euro 8 6 17" xfId="17257"/>
    <cellStyle name="Euro 8 6 18" xfId="17258"/>
    <cellStyle name="Euro 8 6 19" xfId="17259"/>
    <cellStyle name="Euro 8 6 2" xfId="17260"/>
    <cellStyle name="Euro 8 6 2 2" xfId="17261"/>
    <cellStyle name="Euro 8 6 20" xfId="17262"/>
    <cellStyle name="Euro 8 6 21" xfId="17263"/>
    <cellStyle name="Euro 8 6 22" xfId="17264"/>
    <cellStyle name="Euro 8 6 23" xfId="17265"/>
    <cellStyle name="Euro 8 6 24" xfId="17266"/>
    <cellStyle name="Euro 8 6 25" xfId="17267"/>
    <cellStyle name="Euro 8 6 26" xfId="17268"/>
    <cellStyle name="Euro 8 6 27" xfId="17269"/>
    <cellStyle name="Euro 8 6 28" xfId="17270"/>
    <cellStyle name="Euro 8 6 29" xfId="17271"/>
    <cellStyle name="Euro 8 6 3" xfId="17272"/>
    <cellStyle name="Euro 8 6 3 2" xfId="17273"/>
    <cellStyle name="Euro 8 6 30" xfId="17274"/>
    <cellStyle name="Euro 8 6 31" xfId="17275"/>
    <cellStyle name="Euro 8 6 32" xfId="17276"/>
    <cellStyle name="Euro 8 6 33" xfId="17277"/>
    <cellStyle name="Euro 8 6 34" xfId="17278"/>
    <cellStyle name="Euro 8 6 35" xfId="17279"/>
    <cellStyle name="Euro 8 6 36" xfId="17280"/>
    <cellStyle name="Euro 8 6 37" xfId="17281"/>
    <cellStyle name="Euro 8 6 38" xfId="17282"/>
    <cellStyle name="Euro 8 6 4" xfId="17283"/>
    <cellStyle name="Euro 8 6 4 2" xfId="17284"/>
    <cellStyle name="Euro 8 6 5" xfId="17285"/>
    <cellStyle name="Euro 8 6 5 2" xfId="17286"/>
    <cellStyle name="Euro 8 6 6" xfId="17287"/>
    <cellStyle name="Euro 8 6 6 2" xfId="17288"/>
    <cellStyle name="Euro 8 6 7" xfId="17289"/>
    <cellStyle name="Euro 8 6 7 2" xfId="17290"/>
    <cellStyle name="Euro 8 6 8" xfId="17291"/>
    <cellStyle name="Euro 8 6 8 2" xfId="17292"/>
    <cellStyle name="Euro 8 6 9" xfId="17293"/>
    <cellStyle name="Euro 8 6 9 2" xfId="17294"/>
    <cellStyle name="Euro 8 7" xfId="17295"/>
    <cellStyle name="Euro 8 7 10" xfId="17296"/>
    <cellStyle name="Euro 8 7 10 2" xfId="17297"/>
    <cellStyle name="Euro 8 7 11" xfId="17298"/>
    <cellStyle name="Euro 8 7 11 2" xfId="17299"/>
    <cellStyle name="Euro 8 7 12" xfId="17300"/>
    <cellStyle name="Euro 8 7 12 2" xfId="17301"/>
    <cellStyle name="Euro 8 7 13" xfId="17302"/>
    <cellStyle name="Euro 8 7 13 2" xfId="17303"/>
    <cellStyle name="Euro 8 7 14" xfId="17304"/>
    <cellStyle name="Euro 8 7 14 2" xfId="17305"/>
    <cellStyle name="Euro 8 7 15" xfId="17306"/>
    <cellStyle name="Euro 8 7 15 2" xfId="17307"/>
    <cellStyle name="Euro 8 7 16" xfId="17308"/>
    <cellStyle name="Euro 8 7 16 2" xfId="17309"/>
    <cellStyle name="Euro 8 7 17" xfId="17310"/>
    <cellStyle name="Euro 8 7 18" xfId="17311"/>
    <cellStyle name="Euro 8 7 19" xfId="17312"/>
    <cellStyle name="Euro 8 7 2" xfId="17313"/>
    <cellStyle name="Euro 8 7 2 2" xfId="17314"/>
    <cellStyle name="Euro 8 7 20" xfId="17315"/>
    <cellStyle name="Euro 8 7 21" xfId="17316"/>
    <cellStyle name="Euro 8 7 22" xfId="17317"/>
    <cellStyle name="Euro 8 7 23" xfId="17318"/>
    <cellStyle name="Euro 8 7 24" xfId="17319"/>
    <cellStyle name="Euro 8 7 25" xfId="17320"/>
    <cellStyle name="Euro 8 7 26" xfId="17321"/>
    <cellStyle name="Euro 8 7 27" xfId="17322"/>
    <cellStyle name="Euro 8 7 28" xfId="17323"/>
    <cellStyle name="Euro 8 7 29" xfId="17324"/>
    <cellStyle name="Euro 8 7 3" xfId="17325"/>
    <cellStyle name="Euro 8 7 3 2" xfId="17326"/>
    <cellStyle name="Euro 8 7 30" xfId="17327"/>
    <cellStyle name="Euro 8 7 31" xfId="17328"/>
    <cellStyle name="Euro 8 7 32" xfId="17329"/>
    <cellStyle name="Euro 8 7 33" xfId="17330"/>
    <cellStyle name="Euro 8 7 34" xfId="17331"/>
    <cellStyle name="Euro 8 7 35" xfId="17332"/>
    <cellStyle name="Euro 8 7 36" xfId="17333"/>
    <cellStyle name="Euro 8 7 37" xfId="17334"/>
    <cellStyle name="Euro 8 7 38" xfId="17335"/>
    <cellStyle name="Euro 8 7 4" xfId="17336"/>
    <cellStyle name="Euro 8 7 4 2" xfId="17337"/>
    <cellStyle name="Euro 8 7 5" xfId="17338"/>
    <cellStyle name="Euro 8 7 5 2" xfId="17339"/>
    <cellStyle name="Euro 8 7 6" xfId="17340"/>
    <cellStyle name="Euro 8 7 6 2" xfId="17341"/>
    <cellStyle name="Euro 8 7 7" xfId="17342"/>
    <cellStyle name="Euro 8 7 7 2" xfId="17343"/>
    <cellStyle name="Euro 8 7 8" xfId="17344"/>
    <cellStyle name="Euro 8 7 8 2" xfId="17345"/>
    <cellStyle name="Euro 8 7 9" xfId="17346"/>
    <cellStyle name="Euro 8 7 9 2" xfId="17347"/>
    <cellStyle name="Euro 8 8" xfId="17348"/>
    <cellStyle name="Euro 8 8 10" xfId="17349"/>
    <cellStyle name="Euro 8 8 10 2" xfId="17350"/>
    <cellStyle name="Euro 8 8 11" xfId="17351"/>
    <cellStyle name="Euro 8 8 11 2" xfId="17352"/>
    <cellStyle name="Euro 8 8 12" xfId="17353"/>
    <cellStyle name="Euro 8 8 12 2" xfId="17354"/>
    <cellStyle name="Euro 8 8 13" xfId="17355"/>
    <cellStyle name="Euro 8 8 13 2" xfId="17356"/>
    <cellStyle name="Euro 8 8 14" xfId="17357"/>
    <cellStyle name="Euro 8 8 14 2" xfId="17358"/>
    <cellStyle name="Euro 8 8 15" xfId="17359"/>
    <cellStyle name="Euro 8 8 15 2" xfId="17360"/>
    <cellStyle name="Euro 8 8 16" xfId="17361"/>
    <cellStyle name="Euro 8 8 16 2" xfId="17362"/>
    <cellStyle name="Euro 8 8 17" xfId="17363"/>
    <cellStyle name="Euro 8 8 18" xfId="17364"/>
    <cellStyle name="Euro 8 8 19" xfId="17365"/>
    <cellStyle name="Euro 8 8 2" xfId="17366"/>
    <cellStyle name="Euro 8 8 2 2" xfId="17367"/>
    <cellStyle name="Euro 8 8 20" xfId="17368"/>
    <cellStyle name="Euro 8 8 21" xfId="17369"/>
    <cellStyle name="Euro 8 8 22" xfId="17370"/>
    <cellStyle name="Euro 8 8 23" xfId="17371"/>
    <cellStyle name="Euro 8 8 24" xfId="17372"/>
    <cellStyle name="Euro 8 8 25" xfId="17373"/>
    <cellStyle name="Euro 8 8 26" xfId="17374"/>
    <cellStyle name="Euro 8 8 27" xfId="17375"/>
    <cellStyle name="Euro 8 8 28" xfId="17376"/>
    <cellStyle name="Euro 8 8 29" xfId="17377"/>
    <cellStyle name="Euro 8 8 3" xfId="17378"/>
    <cellStyle name="Euro 8 8 3 2" xfId="17379"/>
    <cellStyle name="Euro 8 8 30" xfId="17380"/>
    <cellStyle name="Euro 8 8 31" xfId="17381"/>
    <cellStyle name="Euro 8 8 32" xfId="17382"/>
    <cellStyle name="Euro 8 8 33" xfId="17383"/>
    <cellStyle name="Euro 8 8 34" xfId="17384"/>
    <cellStyle name="Euro 8 8 35" xfId="17385"/>
    <cellStyle name="Euro 8 8 36" xfId="17386"/>
    <cellStyle name="Euro 8 8 37" xfId="17387"/>
    <cellStyle name="Euro 8 8 38" xfId="17388"/>
    <cellStyle name="Euro 8 8 4" xfId="17389"/>
    <cellStyle name="Euro 8 8 4 2" xfId="17390"/>
    <cellStyle name="Euro 8 8 5" xfId="17391"/>
    <cellStyle name="Euro 8 8 5 2" xfId="17392"/>
    <cellStyle name="Euro 8 8 6" xfId="17393"/>
    <cellStyle name="Euro 8 8 6 2" xfId="17394"/>
    <cellStyle name="Euro 8 8 7" xfId="17395"/>
    <cellStyle name="Euro 8 8 7 2" xfId="17396"/>
    <cellStyle name="Euro 8 8 8" xfId="17397"/>
    <cellStyle name="Euro 8 8 8 2" xfId="17398"/>
    <cellStyle name="Euro 8 8 9" xfId="17399"/>
    <cellStyle name="Euro 8 8 9 2" xfId="17400"/>
    <cellStyle name="Euro 8 9" xfId="17401"/>
    <cellStyle name="Euro 8 9 10" xfId="17402"/>
    <cellStyle name="Euro 8 9 10 2" xfId="17403"/>
    <cellStyle name="Euro 8 9 11" xfId="17404"/>
    <cellStyle name="Euro 8 9 11 2" xfId="17405"/>
    <cellStyle name="Euro 8 9 12" xfId="17406"/>
    <cellStyle name="Euro 8 9 12 2" xfId="17407"/>
    <cellStyle name="Euro 8 9 13" xfId="17408"/>
    <cellStyle name="Euro 8 9 13 2" xfId="17409"/>
    <cellStyle name="Euro 8 9 14" xfId="17410"/>
    <cellStyle name="Euro 8 9 14 2" xfId="17411"/>
    <cellStyle name="Euro 8 9 15" xfId="17412"/>
    <cellStyle name="Euro 8 9 15 2" xfId="17413"/>
    <cellStyle name="Euro 8 9 16" xfId="17414"/>
    <cellStyle name="Euro 8 9 16 2" xfId="17415"/>
    <cellStyle name="Euro 8 9 17" xfId="17416"/>
    <cellStyle name="Euro 8 9 18" xfId="17417"/>
    <cellStyle name="Euro 8 9 19" xfId="17418"/>
    <cellStyle name="Euro 8 9 2" xfId="17419"/>
    <cellStyle name="Euro 8 9 2 2" xfId="17420"/>
    <cellStyle name="Euro 8 9 20" xfId="17421"/>
    <cellStyle name="Euro 8 9 21" xfId="17422"/>
    <cellStyle name="Euro 8 9 22" xfId="17423"/>
    <cellStyle name="Euro 8 9 23" xfId="17424"/>
    <cellStyle name="Euro 8 9 24" xfId="17425"/>
    <cellStyle name="Euro 8 9 25" xfId="17426"/>
    <cellStyle name="Euro 8 9 26" xfId="17427"/>
    <cellStyle name="Euro 8 9 27" xfId="17428"/>
    <cellStyle name="Euro 8 9 28" xfId="17429"/>
    <cellStyle name="Euro 8 9 29" xfId="17430"/>
    <cellStyle name="Euro 8 9 3" xfId="17431"/>
    <cellStyle name="Euro 8 9 3 2" xfId="17432"/>
    <cellStyle name="Euro 8 9 30" xfId="17433"/>
    <cellStyle name="Euro 8 9 31" xfId="17434"/>
    <cellStyle name="Euro 8 9 32" xfId="17435"/>
    <cellStyle name="Euro 8 9 33" xfId="17436"/>
    <cellStyle name="Euro 8 9 34" xfId="17437"/>
    <cellStyle name="Euro 8 9 35" xfId="17438"/>
    <cellStyle name="Euro 8 9 36" xfId="17439"/>
    <cellStyle name="Euro 8 9 37" xfId="17440"/>
    <cellStyle name="Euro 8 9 38" xfId="17441"/>
    <cellStyle name="Euro 8 9 4" xfId="17442"/>
    <cellStyle name="Euro 8 9 4 2" xfId="17443"/>
    <cellStyle name="Euro 8 9 5" xfId="17444"/>
    <cellStyle name="Euro 8 9 5 2" xfId="17445"/>
    <cellStyle name="Euro 8 9 6" xfId="17446"/>
    <cellStyle name="Euro 8 9 6 2" xfId="17447"/>
    <cellStyle name="Euro 8 9 7" xfId="17448"/>
    <cellStyle name="Euro 8 9 7 2" xfId="17449"/>
    <cellStyle name="Euro 8 9 8" xfId="17450"/>
    <cellStyle name="Euro 8 9 8 2" xfId="17451"/>
    <cellStyle name="Euro 8 9 9" xfId="17452"/>
    <cellStyle name="Euro 8 9 9 2" xfId="17453"/>
    <cellStyle name="Euro 9" xfId="17454"/>
    <cellStyle name="Euro 9 10" xfId="17455"/>
    <cellStyle name="Euro 9 10 2" xfId="17456"/>
    <cellStyle name="Euro 9 11" xfId="17457"/>
    <cellStyle name="Euro 9 11 2" xfId="17458"/>
    <cellStyle name="Euro 9 12" xfId="17459"/>
    <cellStyle name="Euro 9 12 2" xfId="17460"/>
    <cellStyle name="Euro 9 13" xfId="17461"/>
    <cellStyle name="Euro 9 13 2" xfId="17462"/>
    <cellStyle name="Euro 9 14" xfId="17463"/>
    <cellStyle name="Euro 9 14 2" xfId="17464"/>
    <cellStyle name="Euro 9 15" xfId="17465"/>
    <cellStyle name="Euro 9 15 2" xfId="17466"/>
    <cellStyle name="Euro 9 16" xfId="17467"/>
    <cellStyle name="Euro 9 16 2" xfId="17468"/>
    <cellStyle name="Euro 9 17" xfId="17469"/>
    <cellStyle name="Euro 9 18" xfId="17470"/>
    <cellStyle name="Euro 9 19" xfId="17471"/>
    <cellStyle name="Euro 9 2" xfId="17472"/>
    <cellStyle name="Euro 9 2 2" xfId="17473"/>
    <cellStyle name="Euro 9 20" xfId="17474"/>
    <cellStyle name="Euro 9 21" xfId="17475"/>
    <cellStyle name="Euro 9 22" xfId="17476"/>
    <cellStyle name="Euro 9 23" xfId="17477"/>
    <cellStyle name="Euro 9 24" xfId="17478"/>
    <cellStyle name="Euro 9 25" xfId="17479"/>
    <cellStyle name="Euro 9 26" xfId="17480"/>
    <cellStyle name="Euro 9 27" xfId="17481"/>
    <cellStyle name="Euro 9 28" xfId="17482"/>
    <cellStyle name="Euro 9 29" xfId="17483"/>
    <cellStyle name="Euro 9 3" xfId="17484"/>
    <cellStyle name="Euro 9 3 2" xfId="17485"/>
    <cellStyle name="Euro 9 30" xfId="17486"/>
    <cellStyle name="Euro 9 31" xfId="17487"/>
    <cellStyle name="Euro 9 32" xfId="17488"/>
    <cellStyle name="Euro 9 33" xfId="17489"/>
    <cellStyle name="Euro 9 34" xfId="17490"/>
    <cellStyle name="Euro 9 35" xfId="17491"/>
    <cellStyle name="Euro 9 36" xfId="17492"/>
    <cellStyle name="Euro 9 37" xfId="17493"/>
    <cellStyle name="Euro 9 38" xfId="17494"/>
    <cellStyle name="Euro 9 4" xfId="17495"/>
    <cellStyle name="Euro 9 4 2" xfId="17496"/>
    <cellStyle name="Euro 9 5" xfId="17497"/>
    <cellStyle name="Euro 9 5 2" xfId="17498"/>
    <cellStyle name="Euro 9 6" xfId="17499"/>
    <cellStyle name="Euro 9 6 2" xfId="17500"/>
    <cellStyle name="Euro 9 7" xfId="17501"/>
    <cellStyle name="Euro 9 7 2" xfId="17502"/>
    <cellStyle name="Euro 9 8" xfId="17503"/>
    <cellStyle name="Euro 9 8 2" xfId="17504"/>
    <cellStyle name="Euro 9 9" xfId="17505"/>
    <cellStyle name="Euro 9 9 2" xfId="17506"/>
    <cellStyle name="Excel Built-in Normal" xfId="17507"/>
    <cellStyle name="Explanatory Text 2" xfId="17508"/>
    <cellStyle name="Explanatory Text 2 2" xfId="17509"/>
    <cellStyle name="Explanatory Text 2 3" xfId="17510"/>
    <cellStyle name="Explanatory Text 3" xfId="17511"/>
    <cellStyle name="Explanatory Text 3 2" xfId="17512"/>
    <cellStyle name="Explanatory Text 4" xfId="17513"/>
    <cellStyle name="Explanatory Text 5" xfId="17514"/>
    <cellStyle name="Good 2" xfId="17515"/>
    <cellStyle name="Good 2 2" xfId="17516"/>
    <cellStyle name="Good 2 3" xfId="17517"/>
    <cellStyle name="Good 3" xfId="17518"/>
    <cellStyle name="Good 3 2" xfId="17519"/>
    <cellStyle name="Good 4" xfId="17520"/>
    <cellStyle name="Good 5" xfId="17521"/>
    <cellStyle name="Good 6" xfId="3"/>
    <cellStyle name="GreyOut" xfId="17522"/>
    <cellStyle name="GreyOut 2" xfId="17523"/>
    <cellStyle name="Heading 1 2" xfId="17524"/>
    <cellStyle name="Heading 1 2 2" xfId="17525"/>
    <cellStyle name="Heading 1 2 3" xfId="17526"/>
    <cellStyle name="Heading 1 3" xfId="17527"/>
    <cellStyle name="Heading 1 3 2" xfId="17528"/>
    <cellStyle name="Heading 1 4" xfId="17529"/>
    <cellStyle name="Heading 1 5" xfId="17530"/>
    <cellStyle name="Heading 2 2" xfId="17531"/>
    <cellStyle name="Heading 2 2 2" xfId="17532"/>
    <cellStyle name="Heading 2 2 3" xfId="17533"/>
    <cellStyle name="Heading 2 3" xfId="17534"/>
    <cellStyle name="Heading 2 3 2" xfId="17535"/>
    <cellStyle name="Heading 2 4" xfId="17536"/>
    <cellStyle name="Heading 2 5" xfId="17537"/>
    <cellStyle name="Heading 3 2" xfId="17538"/>
    <cellStyle name="Heading 3 2 2" xfId="17539"/>
    <cellStyle name="Heading 3 2 3" xfId="17540"/>
    <cellStyle name="Heading 3 3" xfId="17541"/>
    <cellStyle name="Heading 3 3 2" xfId="17542"/>
    <cellStyle name="Heading 3 4" xfId="17543"/>
    <cellStyle name="Heading 3 4 2" xfId="17544"/>
    <cellStyle name="Heading 3 5" xfId="17545"/>
    <cellStyle name="Heading 3 5 2" xfId="17546"/>
    <cellStyle name="Heading 3 6" xfId="17547"/>
    <cellStyle name="Heading 4 2" xfId="17548"/>
    <cellStyle name="Heading 4 2 2" xfId="17549"/>
    <cellStyle name="Heading 4 2 3" xfId="17550"/>
    <cellStyle name="Heading 4 3" xfId="17551"/>
    <cellStyle name="Heading 4 3 2" xfId="17552"/>
    <cellStyle name="Heading 4 4" xfId="17553"/>
    <cellStyle name="Heading 4 5" xfId="17554"/>
    <cellStyle name="Hyperlink 10" xfId="17555"/>
    <cellStyle name="Hyperlink 11" xfId="17556"/>
    <cellStyle name="Hyperlink 12" xfId="17557"/>
    <cellStyle name="Hyperlink 2" xfId="17558"/>
    <cellStyle name="Hyperlink 2 2" xfId="17559"/>
    <cellStyle name="Hyperlink 3" xfId="17560"/>
    <cellStyle name="Hyperlink 4" xfId="17561"/>
    <cellStyle name="Hyperlink 5" xfId="17562"/>
    <cellStyle name="Hyperlink 6" xfId="17563"/>
    <cellStyle name="Hyperlink 7" xfId="17564"/>
    <cellStyle name="Hyperlink 8" xfId="17565"/>
    <cellStyle name="Hyperlink 9" xfId="17566"/>
    <cellStyle name="Input 2" xfId="17567"/>
    <cellStyle name="Input 2 2" xfId="17568"/>
    <cellStyle name="Input 2 3" xfId="17569"/>
    <cellStyle name="Input 3" xfId="17570"/>
    <cellStyle name="Input 3 2" xfId="17571"/>
    <cellStyle name="Input 4" xfId="17572"/>
    <cellStyle name="Input 5" xfId="17573"/>
    <cellStyle name="Insatisfaisant 2" xfId="17574"/>
    <cellStyle name="Lien hypertexte 2" xfId="17575"/>
    <cellStyle name="Linked Cell 2" xfId="17576"/>
    <cellStyle name="Linked Cell 2 2" xfId="17577"/>
    <cellStyle name="Linked Cell 2 3" xfId="17578"/>
    <cellStyle name="Linked Cell 3" xfId="17579"/>
    <cellStyle name="Linked Cell 3 2" xfId="17580"/>
    <cellStyle name="Linked Cell 4" xfId="17581"/>
    <cellStyle name="Linked Cell 5" xfId="17582"/>
    <cellStyle name="Milliers 2" xfId="17583"/>
    <cellStyle name="Milliers 3" xfId="17584"/>
    <cellStyle name="Milliers 4" xfId="17585"/>
    <cellStyle name="Monétaire 2" xfId="17586"/>
    <cellStyle name="Monétaire 3" xfId="17587"/>
    <cellStyle name="Monétaire 4" xfId="17588"/>
    <cellStyle name="Neutral 2" xfId="17589"/>
    <cellStyle name="Neutral 2 2" xfId="17590"/>
    <cellStyle name="Neutral 2 3" xfId="17591"/>
    <cellStyle name="Neutral 3" xfId="17592"/>
    <cellStyle name="Neutral 3 2" xfId="17593"/>
    <cellStyle name="Neutral 4" xfId="17594"/>
    <cellStyle name="Neutral 5" xfId="17595"/>
    <cellStyle name="Neutre 2" xfId="17596"/>
    <cellStyle name="Normal" xfId="0" builtinId="0"/>
    <cellStyle name="Normal 10" xfId="17597"/>
    <cellStyle name="Normal 10 10" xfId="17598"/>
    <cellStyle name="Normal 10 10 10" xfId="17599"/>
    <cellStyle name="Normal 10 10 11" xfId="17600"/>
    <cellStyle name="Normal 10 10 12" xfId="17601"/>
    <cellStyle name="Normal 10 10 13" xfId="17602"/>
    <cellStyle name="Normal 10 10 14" xfId="17603"/>
    <cellStyle name="Normal 10 10 15" xfId="17604"/>
    <cellStyle name="Normal 10 10 2" xfId="17605"/>
    <cellStyle name="Normal 10 10 3" xfId="17606"/>
    <cellStyle name="Normal 10 10 4" xfId="17607"/>
    <cellStyle name="Normal 10 10 5" xfId="17608"/>
    <cellStyle name="Normal 10 10 6" xfId="17609"/>
    <cellStyle name="Normal 10 10 7" xfId="17610"/>
    <cellStyle name="Normal 10 10 8" xfId="17611"/>
    <cellStyle name="Normal 10 10 9" xfId="17612"/>
    <cellStyle name="Normal 10 11" xfId="17613"/>
    <cellStyle name="Normal 10 11 10" xfId="17614"/>
    <cellStyle name="Normal 10 11 11" xfId="17615"/>
    <cellStyle name="Normal 10 11 12" xfId="17616"/>
    <cellStyle name="Normal 10 11 13" xfId="17617"/>
    <cellStyle name="Normal 10 11 14" xfId="17618"/>
    <cellStyle name="Normal 10 11 15" xfId="17619"/>
    <cellStyle name="Normal 10 11 2" xfId="17620"/>
    <cellStyle name="Normal 10 11 3" xfId="17621"/>
    <cellStyle name="Normal 10 11 4" xfId="17622"/>
    <cellStyle name="Normal 10 11 5" xfId="17623"/>
    <cellStyle name="Normal 10 11 6" xfId="17624"/>
    <cellStyle name="Normal 10 11 7" xfId="17625"/>
    <cellStyle name="Normal 10 11 8" xfId="17626"/>
    <cellStyle name="Normal 10 11 9" xfId="17627"/>
    <cellStyle name="Normal 10 12" xfId="17628"/>
    <cellStyle name="Normal 10 12 10" xfId="17629"/>
    <cellStyle name="Normal 10 12 11" xfId="17630"/>
    <cellStyle name="Normal 10 12 12" xfId="17631"/>
    <cellStyle name="Normal 10 12 13" xfId="17632"/>
    <cellStyle name="Normal 10 12 14" xfId="17633"/>
    <cellStyle name="Normal 10 12 15" xfId="17634"/>
    <cellStyle name="Normal 10 12 2" xfId="17635"/>
    <cellStyle name="Normal 10 12 3" xfId="17636"/>
    <cellStyle name="Normal 10 12 4" xfId="17637"/>
    <cellStyle name="Normal 10 12 5" xfId="17638"/>
    <cellStyle name="Normal 10 12 6" xfId="17639"/>
    <cellStyle name="Normal 10 12 7" xfId="17640"/>
    <cellStyle name="Normal 10 12 8" xfId="17641"/>
    <cellStyle name="Normal 10 12 9" xfId="17642"/>
    <cellStyle name="Normal 10 13" xfId="17643"/>
    <cellStyle name="Normal 10 13 10" xfId="17644"/>
    <cellStyle name="Normal 10 13 11" xfId="17645"/>
    <cellStyle name="Normal 10 13 12" xfId="17646"/>
    <cellStyle name="Normal 10 13 13" xfId="17647"/>
    <cellStyle name="Normal 10 13 14" xfId="17648"/>
    <cellStyle name="Normal 10 13 15" xfId="17649"/>
    <cellStyle name="Normal 10 13 2" xfId="17650"/>
    <cellStyle name="Normal 10 13 3" xfId="17651"/>
    <cellStyle name="Normal 10 13 4" xfId="17652"/>
    <cellStyle name="Normal 10 13 5" xfId="17653"/>
    <cellStyle name="Normal 10 13 6" xfId="17654"/>
    <cellStyle name="Normal 10 13 7" xfId="17655"/>
    <cellStyle name="Normal 10 13 8" xfId="17656"/>
    <cellStyle name="Normal 10 13 9" xfId="17657"/>
    <cellStyle name="Normal 10 14" xfId="17658"/>
    <cellStyle name="Normal 10 14 10" xfId="17659"/>
    <cellStyle name="Normal 10 14 11" xfId="17660"/>
    <cellStyle name="Normal 10 14 12" xfId="17661"/>
    <cellStyle name="Normal 10 14 13" xfId="17662"/>
    <cellStyle name="Normal 10 14 14" xfId="17663"/>
    <cellStyle name="Normal 10 14 15" xfId="17664"/>
    <cellStyle name="Normal 10 14 2" xfId="17665"/>
    <cellStyle name="Normal 10 14 3" xfId="17666"/>
    <cellStyle name="Normal 10 14 4" xfId="17667"/>
    <cellStyle name="Normal 10 14 5" xfId="17668"/>
    <cellStyle name="Normal 10 14 6" xfId="17669"/>
    <cellStyle name="Normal 10 14 7" xfId="17670"/>
    <cellStyle name="Normal 10 14 8" xfId="17671"/>
    <cellStyle name="Normal 10 14 9" xfId="17672"/>
    <cellStyle name="Normal 10 15" xfId="17673"/>
    <cellStyle name="Normal 10 15 10" xfId="17674"/>
    <cellStyle name="Normal 10 15 11" xfId="17675"/>
    <cellStyle name="Normal 10 15 12" xfId="17676"/>
    <cellStyle name="Normal 10 15 13" xfId="17677"/>
    <cellStyle name="Normal 10 15 14" xfId="17678"/>
    <cellStyle name="Normal 10 15 15" xfId="17679"/>
    <cellStyle name="Normal 10 15 2" xfId="17680"/>
    <cellStyle name="Normal 10 15 3" xfId="17681"/>
    <cellStyle name="Normal 10 15 4" xfId="17682"/>
    <cellStyle name="Normal 10 15 5" xfId="17683"/>
    <cellStyle name="Normal 10 15 6" xfId="17684"/>
    <cellStyle name="Normal 10 15 7" xfId="17685"/>
    <cellStyle name="Normal 10 15 8" xfId="17686"/>
    <cellStyle name="Normal 10 15 9" xfId="17687"/>
    <cellStyle name="Normal 10 16" xfId="17688"/>
    <cellStyle name="Normal 10 16 10" xfId="17689"/>
    <cellStyle name="Normal 10 16 11" xfId="17690"/>
    <cellStyle name="Normal 10 16 12" xfId="17691"/>
    <cellStyle name="Normal 10 16 13" xfId="17692"/>
    <cellStyle name="Normal 10 16 14" xfId="17693"/>
    <cellStyle name="Normal 10 16 15" xfId="17694"/>
    <cellStyle name="Normal 10 16 2" xfId="17695"/>
    <cellStyle name="Normal 10 16 3" xfId="17696"/>
    <cellStyle name="Normal 10 16 4" xfId="17697"/>
    <cellStyle name="Normal 10 16 5" xfId="17698"/>
    <cellStyle name="Normal 10 16 6" xfId="17699"/>
    <cellStyle name="Normal 10 16 7" xfId="17700"/>
    <cellStyle name="Normal 10 16 8" xfId="17701"/>
    <cellStyle name="Normal 10 16 9" xfId="17702"/>
    <cellStyle name="Normal 10 17" xfId="17703"/>
    <cellStyle name="Normal 10 17 10" xfId="17704"/>
    <cellStyle name="Normal 10 17 11" xfId="17705"/>
    <cellStyle name="Normal 10 17 12" xfId="17706"/>
    <cellStyle name="Normal 10 17 13" xfId="17707"/>
    <cellStyle name="Normal 10 17 14" xfId="17708"/>
    <cellStyle name="Normal 10 17 15" xfId="17709"/>
    <cellStyle name="Normal 10 17 2" xfId="17710"/>
    <cellStyle name="Normal 10 17 3" xfId="17711"/>
    <cellStyle name="Normal 10 17 4" xfId="17712"/>
    <cellStyle name="Normal 10 17 5" xfId="17713"/>
    <cellStyle name="Normal 10 17 6" xfId="17714"/>
    <cellStyle name="Normal 10 17 7" xfId="17715"/>
    <cellStyle name="Normal 10 17 8" xfId="17716"/>
    <cellStyle name="Normal 10 17 9" xfId="17717"/>
    <cellStyle name="Normal 10 18" xfId="17718"/>
    <cellStyle name="Normal 10 18 10" xfId="17719"/>
    <cellStyle name="Normal 10 18 11" xfId="17720"/>
    <cellStyle name="Normal 10 18 12" xfId="17721"/>
    <cellStyle name="Normal 10 18 13" xfId="17722"/>
    <cellStyle name="Normal 10 18 14" xfId="17723"/>
    <cellStyle name="Normal 10 18 15" xfId="17724"/>
    <cellStyle name="Normal 10 18 2" xfId="17725"/>
    <cellStyle name="Normal 10 18 3" xfId="17726"/>
    <cellStyle name="Normal 10 18 4" xfId="17727"/>
    <cellStyle name="Normal 10 18 5" xfId="17728"/>
    <cellStyle name="Normal 10 18 6" xfId="17729"/>
    <cellStyle name="Normal 10 18 7" xfId="17730"/>
    <cellStyle name="Normal 10 18 8" xfId="17731"/>
    <cellStyle name="Normal 10 18 9" xfId="17732"/>
    <cellStyle name="Normal 10 19" xfId="17733"/>
    <cellStyle name="Normal 10 19 10" xfId="17734"/>
    <cellStyle name="Normal 10 19 11" xfId="17735"/>
    <cellStyle name="Normal 10 19 12" xfId="17736"/>
    <cellStyle name="Normal 10 19 13" xfId="17737"/>
    <cellStyle name="Normal 10 19 14" xfId="17738"/>
    <cellStyle name="Normal 10 19 15" xfId="17739"/>
    <cellStyle name="Normal 10 19 2" xfId="17740"/>
    <cellStyle name="Normal 10 19 3" xfId="17741"/>
    <cellStyle name="Normal 10 19 4" xfId="17742"/>
    <cellStyle name="Normal 10 19 5" xfId="17743"/>
    <cellStyle name="Normal 10 19 6" xfId="17744"/>
    <cellStyle name="Normal 10 19 7" xfId="17745"/>
    <cellStyle name="Normal 10 19 8" xfId="17746"/>
    <cellStyle name="Normal 10 19 9" xfId="17747"/>
    <cellStyle name="Normal 10 2" xfId="17748"/>
    <cellStyle name="Normal 10 2 10" xfId="17749"/>
    <cellStyle name="Normal 10 2 11" xfId="17750"/>
    <cellStyle name="Normal 10 2 12" xfId="17751"/>
    <cellStyle name="Normal 10 2 13" xfId="17752"/>
    <cellStyle name="Normal 10 2 14" xfId="17753"/>
    <cellStyle name="Normal 10 2 15" xfId="17754"/>
    <cellStyle name="Normal 10 2 16" xfId="17755"/>
    <cellStyle name="Normal 10 2 17" xfId="17756"/>
    <cellStyle name="Normal 10 2 18" xfId="17757"/>
    <cellStyle name="Normal 10 2 19" xfId="17758"/>
    <cellStyle name="Normal 10 2 2" xfId="17759"/>
    <cellStyle name="Normal 10 2 20" xfId="17760"/>
    <cellStyle name="Normal 10 2 21" xfId="17761"/>
    <cellStyle name="Normal 10 2 22" xfId="17762"/>
    <cellStyle name="Normal 10 2 23" xfId="17763"/>
    <cellStyle name="Normal 10 2 24" xfId="17764"/>
    <cellStyle name="Normal 10 2 25" xfId="17765"/>
    <cellStyle name="Normal 10 2 26" xfId="17766"/>
    <cellStyle name="Normal 10 2 27" xfId="17767"/>
    <cellStyle name="Normal 10 2 28" xfId="17768"/>
    <cellStyle name="Normal 10 2 29" xfId="17769"/>
    <cellStyle name="Normal 10 2 3" xfId="17770"/>
    <cellStyle name="Normal 10 2 30" xfId="17771"/>
    <cellStyle name="Normal 10 2 4" xfId="17772"/>
    <cellStyle name="Normal 10 2 5" xfId="17773"/>
    <cellStyle name="Normal 10 2 6" xfId="17774"/>
    <cellStyle name="Normal 10 2 7" xfId="17775"/>
    <cellStyle name="Normal 10 2 8" xfId="17776"/>
    <cellStyle name="Normal 10 2 9" xfId="17777"/>
    <cellStyle name="Normal 10 20" xfId="17778"/>
    <cellStyle name="Normal 10 20 10" xfId="17779"/>
    <cellStyle name="Normal 10 20 11" xfId="17780"/>
    <cellStyle name="Normal 10 20 12" xfId="17781"/>
    <cellStyle name="Normal 10 20 13" xfId="17782"/>
    <cellStyle name="Normal 10 20 14" xfId="17783"/>
    <cellStyle name="Normal 10 20 15" xfId="17784"/>
    <cellStyle name="Normal 10 20 2" xfId="17785"/>
    <cellStyle name="Normal 10 20 3" xfId="17786"/>
    <cellStyle name="Normal 10 20 4" xfId="17787"/>
    <cellStyle name="Normal 10 20 5" xfId="17788"/>
    <cellStyle name="Normal 10 20 6" xfId="17789"/>
    <cellStyle name="Normal 10 20 7" xfId="17790"/>
    <cellStyle name="Normal 10 20 8" xfId="17791"/>
    <cellStyle name="Normal 10 20 9" xfId="17792"/>
    <cellStyle name="Normal 10 21" xfId="17793"/>
    <cellStyle name="Normal 10 21 10" xfId="17794"/>
    <cellStyle name="Normal 10 21 11" xfId="17795"/>
    <cellStyle name="Normal 10 21 12" xfId="17796"/>
    <cellStyle name="Normal 10 21 13" xfId="17797"/>
    <cellStyle name="Normal 10 21 14" xfId="17798"/>
    <cellStyle name="Normal 10 21 15" xfId="17799"/>
    <cellStyle name="Normal 10 21 2" xfId="17800"/>
    <cellStyle name="Normal 10 21 3" xfId="17801"/>
    <cellStyle name="Normal 10 21 4" xfId="17802"/>
    <cellStyle name="Normal 10 21 5" xfId="17803"/>
    <cellStyle name="Normal 10 21 6" xfId="17804"/>
    <cellStyle name="Normal 10 21 7" xfId="17805"/>
    <cellStyle name="Normal 10 21 8" xfId="17806"/>
    <cellStyle name="Normal 10 21 9" xfId="17807"/>
    <cellStyle name="Normal 10 22" xfId="17808"/>
    <cellStyle name="Normal 10 22 10" xfId="17809"/>
    <cellStyle name="Normal 10 22 11" xfId="17810"/>
    <cellStyle name="Normal 10 22 12" xfId="17811"/>
    <cellStyle name="Normal 10 22 13" xfId="17812"/>
    <cellStyle name="Normal 10 22 14" xfId="17813"/>
    <cellStyle name="Normal 10 22 15" xfId="17814"/>
    <cellStyle name="Normal 10 22 2" xfId="17815"/>
    <cellStyle name="Normal 10 22 3" xfId="17816"/>
    <cellStyle name="Normal 10 22 4" xfId="17817"/>
    <cellStyle name="Normal 10 22 5" xfId="17818"/>
    <cellStyle name="Normal 10 22 6" xfId="17819"/>
    <cellStyle name="Normal 10 22 7" xfId="17820"/>
    <cellStyle name="Normal 10 22 8" xfId="17821"/>
    <cellStyle name="Normal 10 22 9" xfId="17822"/>
    <cellStyle name="Normal 10 23" xfId="17823"/>
    <cellStyle name="Normal 10 23 10" xfId="17824"/>
    <cellStyle name="Normal 10 23 11" xfId="17825"/>
    <cellStyle name="Normal 10 23 12" xfId="17826"/>
    <cellStyle name="Normal 10 23 13" xfId="17827"/>
    <cellStyle name="Normal 10 23 14" xfId="17828"/>
    <cellStyle name="Normal 10 23 15" xfId="17829"/>
    <cellStyle name="Normal 10 23 2" xfId="17830"/>
    <cellStyle name="Normal 10 23 3" xfId="17831"/>
    <cellStyle name="Normal 10 23 4" xfId="17832"/>
    <cellStyle name="Normal 10 23 5" xfId="17833"/>
    <cellStyle name="Normal 10 23 6" xfId="17834"/>
    <cellStyle name="Normal 10 23 7" xfId="17835"/>
    <cellStyle name="Normal 10 23 8" xfId="17836"/>
    <cellStyle name="Normal 10 23 9" xfId="17837"/>
    <cellStyle name="Normal 10 24" xfId="17838"/>
    <cellStyle name="Normal 10 24 10" xfId="17839"/>
    <cellStyle name="Normal 10 24 11" xfId="17840"/>
    <cellStyle name="Normal 10 24 12" xfId="17841"/>
    <cellStyle name="Normal 10 24 13" xfId="17842"/>
    <cellStyle name="Normal 10 24 14" xfId="17843"/>
    <cellStyle name="Normal 10 24 15" xfId="17844"/>
    <cellStyle name="Normal 10 24 2" xfId="17845"/>
    <cellStyle name="Normal 10 24 3" xfId="17846"/>
    <cellStyle name="Normal 10 24 4" xfId="17847"/>
    <cellStyle name="Normal 10 24 5" xfId="17848"/>
    <cellStyle name="Normal 10 24 6" xfId="17849"/>
    <cellStyle name="Normal 10 24 7" xfId="17850"/>
    <cellStyle name="Normal 10 24 8" xfId="17851"/>
    <cellStyle name="Normal 10 24 9" xfId="17852"/>
    <cellStyle name="Normal 10 25" xfId="17853"/>
    <cellStyle name="Normal 10 25 10" xfId="17854"/>
    <cellStyle name="Normal 10 25 11" xfId="17855"/>
    <cellStyle name="Normal 10 25 12" xfId="17856"/>
    <cellStyle name="Normal 10 25 13" xfId="17857"/>
    <cellStyle name="Normal 10 25 14" xfId="17858"/>
    <cellStyle name="Normal 10 25 15" xfId="17859"/>
    <cellStyle name="Normal 10 25 2" xfId="17860"/>
    <cellStyle name="Normal 10 25 3" xfId="17861"/>
    <cellStyle name="Normal 10 25 4" xfId="17862"/>
    <cellStyle name="Normal 10 25 5" xfId="17863"/>
    <cellStyle name="Normal 10 25 6" xfId="17864"/>
    <cellStyle name="Normal 10 25 7" xfId="17865"/>
    <cellStyle name="Normal 10 25 8" xfId="17866"/>
    <cellStyle name="Normal 10 25 9" xfId="17867"/>
    <cellStyle name="Normal 10 26" xfId="17868"/>
    <cellStyle name="Normal 10 26 10" xfId="17869"/>
    <cellStyle name="Normal 10 26 11" xfId="17870"/>
    <cellStyle name="Normal 10 26 12" xfId="17871"/>
    <cellStyle name="Normal 10 26 13" xfId="17872"/>
    <cellStyle name="Normal 10 26 14" xfId="17873"/>
    <cellStyle name="Normal 10 26 15" xfId="17874"/>
    <cellStyle name="Normal 10 26 2" xfId="17875"/>
    <cellStyle name="Normal 10 26 3" xfId="17876"/>
    <cellStyle name="Normal 10 26 4" xfId="17877"/>
    <cellStyle name="Normal 10 26 5" xfId="17878"/>
    <cellStyle name="Normal 10 26 6" xfId="17879"/>
    <cellStyle name="Normal 10 26 7" xfId="17880"/>
    <cellStyle name="Normal 10 26 8" xfId="17881"/>
    <cellStyle name="Normal 10 26 9" xfId="17882"/>
    <cellStyle name="Normal 10 27" xfId="17883"/>
    <cellStyle name="Normal 10 27 10" xfId="17884"/>
    <cellStyle name="Normal 10 27 11" xfId="17885"/>
    <cellStyle name="Normal 10 27 12" xfId="17886"/>
    <cellStyle name="Normal 10 27 13" xfId="17887"/>
    <cellStyle name="Normal 10 27 14" xfId="17888"/>
    <cellStyle name="Normal 10 27 15" xfId="17889"/>
    <cellStyle name="Normal 10 27 2" xfId="17890"/>
    <cellStyle name="Normal 10 27 3" xfId="17891"/>
    <cellStyle name="Normal 10 27 4" xfId="17892"/>
    <cellStyle name="Normal 10 27 5" xfId="17893"/>
    <cellStyle name="Normal 10 27 6" xfId="17894"/>
    <cellStyle name="Normal 10 27 7" xfId="17895"/>
    <cellStyle name="Normal 10 27 8" xfId="17896"/>
    <cellStyle name="Normal 10 27 9" xfId="17897"/>
    <cellStyle name="Normal 10 28" xfId="17898"/>
    <cellStyle name="Normal 10 28 10" xfId="17899"/>
    <cellStyle name="Normal 10 28 11" xfId="17900"/>
    <cellStyle name="Normal 10 28 12" xfId="17901"/>
    <cellStyle name="Normal 10 28 13" xfId="17902"/>
    <cellStyle name="Normal 10 28 14" xfId="17903"/>
    <cellStyle name="Normal 10 28 15" xfId="17904"/>
    <cellStyle name="Normal 10 28 2" xfId="17905"/>
    <cellStyle name="Normal 10 28 3" xfId="17906"/>
    <cellStyle name="Normal 10 28 4" xfId="17907"/>
    <cellStyle name="Normal 10 28 5" xfId="17908"/>
    <cellStyle name="Normal 10 28 6" xfId="17909"/>
    <cellStyle name="Normal 10 28 7" xfId="17910"/>
    <cellStyle name="Normal 10 28 8" xfId="17911"/>
    <cellStyle name="Normal 10 28 9" xfId="17912"/>
    <cellStyle name="Normal 10 29" xfId="17913"/>
    <cellStyle name="Normal 10 29 10" xfId="17914"/>
    <cellStyle name="Normal 10 29 11" xfId="17915"/>
    <cellStyle name="Normal 10 29 12" xfId="17916"/>
    <cellStyle name="Normal 10 29 13" xfId="17917"/>
    <cellStyle name="Normal 10 29 14" xfId="17918"/>
    <cellStyle name="Normal 10 29 15" xfId="17919"/>
    <cellStyle name="Normal 10 29 2" xfId="17920"/>
    <cellStyle name="Normal 10 29 3" xfId="17921"/>
    <cellStyle name="Normal 10 29 4" xfId="17922"/>
    <cellStyle name="Normal 10 29 5" xfId="17923"/>
    <cellStyle name="Normal 10 29 6" xfId="17924"/>
    <cellStyle name="Normal 10 29 7" xfId="17925"/>
    <cellStyle name="Normal 10 29 8" xfId="17926"/>
    <cellStyle name="Normal 10 29 9" xfId="17927"/>
    <cellStyle name="Normal 10 3" xfId="17928"/>
    <cellStyle name="Normal 10 3 10" xfId="17929"/>
    <cellStyle name="Normal 10 3 11" xfId="17930"/>
    <cellStyle name="Normal 10 3 12" xfId="17931"/>
    <cellStyle name="Normal 10 3 13" xfId="17932"/>
    <cellStyle name="Normal 10 3 14" xfId="17933"/>
    <cellStyle name="Normal 10 3 15" xfId="17934"/>
    <cellStyle name="Normal 10 3 2" xfId="17935"/>
    <cellStyle name="Normal 10 3 3" xfId="17936"/>
    <cellStyle name="Normal 10 3 4" xfId="17937"/>
    <cellStyle name="Normal 10 3 5" xfId="17938"/>
    <cellStyle name="Normal 10 3 6" xfId="17939"/>
    <cellStyle name="Normal 10 3 7" xfId="17940"/>
    <cellStyle name="Normal 10 3 8" xfId="17941"/>
    <cellStyle name="Normal 10 3 9" xfId="17942"/>
    <cellStyle name="Normal 10 30" xfId="17943"/>
    <cellStyle name="Normal 10 30 10" xfId="17944"/>
    <cellStyle name="Normal 10 30 11" xfId="17945"/>
    <cellStyle name="Normal 10 30 12" xfId="17946"/>
    <cellStyle name="Normal 10 30 13" xfId="17947"/>
    <cellStyle name="Normal 10 30 14" xfId="17948"/>
    <cellStyle name="Normal 10 30 15" xfId="17949"/>
    <cellStyle name="Normal 10 30 2" xfId="17950"/>
    <cellStyle name="Normal 10 30 3" xfId="17951"/>
    <cellStyle name="Normal 10 30 4" xfId="17952"/>
    <cellStyle name="Normal 10 30 5" xfId="17953"/>
    <cellStyle name="Normal 10 30 6" xfId="17954"/>
    <cellStyle name="Normal 10 30 7" xfId="17955"/>
    <cellStyle name="Normal 10 30 8" xfId="17956"/>
    <cellStyle name="Normal 10 30 9" xfId="17957"/>
    <cellStyle name="Normal 10 31" xfId="17958"/>
    <cellStyle name="Normal 10 31 10" xfId="17959"/>
    <cellStyle name="Normal 10 31 11" xfId="17960"/>
    <cellStyle name="Normal 10 31 12" xfId="17961"/>
    <cellStyle name="Normal 10 31 13" xfId="17962"/>
    <cellStyle name="Normal 10 31 14" xfId="17963"/>
    <cellStyle name="Normal 10 31 15" xfId="17964"/>
    <cellStyle name="Normal 10 31 2" xfId="17965"/>
    <cellStyle name="Normal 10 31 3" xfId="17966"/>
    <cellStyle name="Normal 10 31 4" xfId="17967"/>
    <cellStyle name="Normal 10 31 5" xfId="17968"/>
    <cellStyle name="Normal 10 31 6" xfId="17969"/>
    <cellStyle name="Normal 10 31 7" xfId="17970"/>
    <cellStyle name="Normal 10 31 8" xfId="17971"/>
    <cellStyle name="Normal 10 31 9" xfId="17972"/>
    <cellStyle name="Normal 10 32" xfId="17973"/>
    <cellStyle name="Normal 10 32 10" xfId="17974"/>
    <cellStyle name="Normal 10 32 11" xfId="17975"/>
    <cellStyle name="Normal 10 32 12" xfId="17976"/>
    <cellStyle name="Normal 10 32 13" xfId="17977"/>
    <cellStyle name="Normal 10 32 14" xfId="17978"/>
    <cellStyle name="Normal 10 32 15" xfId="17979"/>
    <cellStyle name="Normal 10 32 2" xfId="17980"/>
    <cellStyle name="Normal 10 32 3" xfId="17981"/>
    <cellStyle name="Normal 10 32 4" xfId="17982"/>
    <cellStyle name="Normal 10 32 5" xfId="17983"/>
    <cellStyle name="Normal 10 32 6" xfId="17984"/>
    <cellStyle name="Normal 10 32 7" xfId="17985"/>
    <cellStyle name="Normal 10 32 8" xfId="17986"/>
    <cellStyle name="Normal 10 32 9" xfId="17987"/>
    <cellStyle name="Normal 10 33" xfId="17988"/>
    <cellStyle name="Normal 10 33 10" xfId="17989"/>
    <cellStyle name="Normal 10 33 11" xfId="17990"/>
    <cellStyle name="Normal 10 33 12" xfId="17991"/>
    <cellStyle name="Normal 10 33 13" xfId="17992"/>
    <cellStyle name="Normal 10 33 14" xfId="17993"/>
    <cellStyle name="Normal 10 33 15" xfId="17994"/>
    <cellStyle name="Normal 10 33 2" xfId="17995"/>
    <cellStyle name="Normal 10 33 3" xfId="17996"/>
    <cellStyle name="Normal 10 33 4" xfId="17997"/>
    <cellStyle name="Normal 10 33 5" xfId="17998"/>
    <cellStyle name="Normal 10 33 6" xfId="17999"/>
    <cellStyle name="Normal 10 33 7" xfId="18000"/>
    <cellStyle name="Normal 10 33 8" xfId="18001"/>
    <cellStyle name="Normal 10 33 9" xfId="18002"/>
    <cellStyle name="Normal 10 34" xfId="18003"/>
    <cellStyle name="Normal 10 34 10" xfId="18004"/>
    <cellStyle name="Normal 10 34 11" xfId="18005"/>
    <cellStyle name="Normal 10 34 12" xfId="18006"/>
    <cellStyle name="Normal 10 34 13" xfId="18007"/>
    <cellStyle name="Normal 10 34 14" xfId="18008"/>
    <cellStyle name="Normal 10 34 15" xfId="18009"/>
    <cellStyle name="Normal 10 34 2" xfId="18010"/>
    <cellStyle name="Normal 10 34 3" xfId="18011"/>
    <cellStyle name="Normal 10 34 4" xfId="18012"/>
    <cellStyle name="Normal 10 34 5" xfId="18013"/>
    <cellStyle name="Normal 10 34 6" xfId="18014"/>
    <cellStyle name="Normal 10 34 7" xfId="18015"/>
    <cellStyle name="Normal 10 34 8" xfId="18016"/>
    <cellStyle name="Normal 10 34 9" xfId="18017"/>
    <cellStyle name="Normal 10 35" xfId="18018"/>
    <cellStyle name="Normal 10 35 10" xfId="18019"/>
    <cellStyle name="Normal 10 35 11" xfId="18020"/>
    <cellStyle name="Normal 10 35 12" xfId="18021"/>
    <cellStyle name="Normal 10 35 13" xfId="18022"/>
    <cellStyle name="Normal 10 35 14" xfId="18023"/>
    <cellStyle name="Normal 10 35 15" xfId="18024"/>
    <cellStyle name="Normal 10 35 2" xfId="18025"/>
    <cellStyle name="Normal 10 35 3" xfId="18026"/>
    <cellStyle name="Normal 10 35 4" xfId="18027"/>
    <cellStyle name="Normal 10 35 5" xfId="18028"/>
    <cellStyle name="Normal 10 35 6" xfId="18029"/>
    <cellStyle name="Normal 10 35 7" xfId="18030"/>
    <cellStyle name="Normal 10 35 8" xfId="18031"/>
    <cellStyle name="Normal 10 35 9" xfId="18032"/>
    <cellStyle name="Normal 10 36" xfId="18033"/>
    <cellStyle name="Normal 10 36 10" xfId="18034"/>
    <cellStyle name="Normal 10 36 11" xfId="18035"/>
    <cellStyle name="Normal 10 36 12" xfId="18036"/>
    <cellStyle name="Normal 10 36 13" xfId="18037"/>
    <cellStyle name="Normal 10 36 14" xfId="18038"/>
    <cellStyle name="Normal 10 36 15" xfId="18039"/>
    <cellStyle name="Normal 10 36 2" xfId="18040"/>
    <cellStyle name="Normal 10 36 3" xfId="18041"/>
    <cellStyle name="Normal 10 36 4" xfId="18042"/>
    <cellStyle name="Normal 10 36 5" xfId="18043"/>
    <cellStyle name="Normal 10 36 6" xfId="18044"/>
    <cellStyle name="Normal 10 36 7" xfId="18045"/>
    <cellStyle name="Normal 10 36 8" xfId="18046"/>
    <cellStyle name="Normal 10 36 9" xfId="18047"/>
    <cellStyle name="Normal 10 37" xfId="18048"/>
    <cellStyle name="Normal 10 37 10" xfId="18049"/>
    <cellStyle name="Normal 10 37 11" xfId="18050"/>
    <cellStyle name="Normal 10 37 12" xfId="18051"/>
    <cellStyle name="Normal 10 37 13" xfId="18052"/>
    <cellStyle name="Normal 10 37 14" xfId="18053"/>
    <cellStyle name="Normal 10 37 15" xfId="18054"/>
    <cellStyle name="Normal 10 37 2" xfId="18055"/>
    <cellStyle name="Normal 10 37 3" xfId="18056"/>
    <cellStyle name="Normal 10 37 4" xfId="18057"/>
    <cellStyle name="Normal 10 37 5" xfId="18058"/>
    <cellStyle name="Normal 10 37 6" xfId="18059"/>
    <cellStyle name="Normal 10 37 7" xfId="18060"/>
    <cellStyle name="Normal 10 37 8" xfId="18061"/>
    <cellStyle name="Normal 10 37 9" xfId="18062"/>
    <cellStyle name="Normal 10 38" xfId="18063"/>
    <cellStyle name="Normal 10 38 10" xfId="18064"/>
    <cellStyle name="Normal 10 38 11" xfId="18065"/>
    <cellStyle name="Normal 10 38 12" xfId="18066"/>
    <cellStyle name="Normal 10 38 13" xfId="18067"/>
    <cellStyle name="Normal 10 38 14" xfId="18068"/>
    <cellStyle name="Normal 10 38 15" xfId="18069"/>
    <cellStyle name="Normal 10 38 2" xfId="18070"/>
    <cellStyle name="Normal 10 38 3" xfId="18071"/>
    <cellStyle name="Normal 10 38 4" xfId="18072"/>
    <cellStyle name="Normal 10 38 5" xfId="18073"/>
    <cellStyle name="Normal 10 38 6" xfId="18074"/>
    <cellStyle name="Normal 10 38 7" xfId="18075"/>
    <cellStyle name="Normal 10 38 8" xfId="18076"/>
    <cellStyle name="Normal 10 38 9" xfId="18077"/>
    <cellStyle name="Normal 10 39" xfId="18078"/>
    <cellStyle name="Normal 10 39 10" xfId="18079"/>
    <cellStyle name="Normal 10 39 11" xfId="18080"/>
    <cellStyle name="Normal 10 39 12" xfId="18081"/>
    <cellStyle name="Normal 10 39 13" xfId="18082"/>
    <cellStyle name="Normal 10 39 14" xfId="18083"/>
    <cellStyle name="Normal 10 39 15" xfId="18084"/>
    <cellStyle name="Normal 10 39 2" xfId="18085"/>
    <cellStyle name="Normal 10 39 3" xfId="18086"/>
    <cellStyle name="Normal 10 39 4" xfId="18087"/>
    <cellStyle name="Normal 10 39 5" xfId="18088"/>
    <cellStyle name="Normal 10 39 6" xfId="18089"/>
    <cellStyle name="Normal 10 39 7" xfId="18090"/>
    <cellStyle name="Normal 10 39 8" xfId="18091"/>
    <cellStyle name="Normal 10 39 9" xfId="18092"/>
    <cellStyle name="Normal 10 4" xfId="18093"/>
    <cellStyle name="Normal 10 4 10" xfId="18094"/>
    <cellStyle name="Normal 10 4 11" xfId="18095"/>
    <cellStyle name="Normal 10 4 12" xfId="18096"/>
    <cellStyle name="Normal 10 4 13" xfId="18097"/>
    <cellStyle name="Normal 10 4 14" xfId="18098"/>
    <cellStyle name="Normal 10 4 15" xfId="18099"/>
    <cellStyle name="Normal 10 4 16" xfId="18100"/>
    <cellStyle name="Normal 10 4 17" xfId="18101"/>
    <cellStyle name="Normal 10 4 18" xfId="18102"/>
    <cellStyle name="Normal 10 4 19" xfId="18103"/>
    <cellStyle name="Normal 10 4 2" xfId="18104"/>
    <cellStyle name="Normal 10 4 20" xfId="18105"/>
    <cellStyle name="Normal 10 4 21" xfId="18106"/>
    <cellStyle name="Normal 10 4 22" xfId="18107"/>
    <cellStyle name="Normal 10 4 23" xfId="18108"/>
    <cellStyle name="Normal 10 4 24" xfId="18109"/>
    <cellStyle name="Normal 10 4 25" xfId="18110"/>
    <cellStyle name="Normal 10 4 26" xfId="18111"/>
    <cellStyle name="Normal 10 4 27" xfId="18112"/>
    <cellStyle name="Normal 10 4 28" xfId="18113"/>
    <cellStyle name="Normal 10 4 29" xfId="18114"/>
    <cellStyle name="Normal 10 4 3" xfId="18115"/>
    <cellStyle name="Normal 10 4 30" xfId="18116"/>
    <cellStyle name="Normal 10 4 4" xfId="18117"/>
    <cellStyle name="Normal 10 4 5" xfId="18118"/>
    <cellStyle name="Normal 10 4 6" xfId="18119"/>
    <cellStyle name="Normal 10 4 7" xfId="18120"/>
    <cellStyle name="Normal 10 4 8" xfId="18121"/>
    <cellStyle name="Normal 10 4 9" xfId="18122"/>
    <cellStyle name="Normal 10 40" xfId="18123"/>
    <cellStyle name="Normal 10 40 10" xfId="18124"/>
    <cellStyle name="Normal 10 40 11" xfId="18125"/>
    <cellStyle name="Normal 10 40 12" xfId="18126"/>
    <cellStyle name="Normal 10 40 13" xfId="18127"/>
    <cellStyle name="Normal 10 40 14" xfId="18128"/>
    <cellStyle name="Normal 10 40 15" xfId="18129"/>
    <cellStyle name="Normal 10 40 2" xfId="18130"/>
    <cellStyle name="Normal 10 40 3" xfId="18131"/>
    <cellStyle name="Normal 10 40 4" xfId="18132"/>
    <cellStyle name="Normal 10 40 5" xfId="18133"/>
    <cellStyle name="Normal 10 40 6" xfId="18134"/>
    <cellStyle name="Normal 10 40 7" xfId="18135"/>
    <cellStyle name="Normal 10 40 8" xfId="18136"/>
    <cellStyle name="Normal 10 40 9" xfId="18137"/>
    <cellStyle name="Normal 10 41" xfId="18138"/>
    <cellStyle name="Normal 10 41 10" xfId="18139"/>
    <cellStyle name="Normal 10 41 11" xfId="18140"/>
    <cellStyle name="Normal 10 41 12" xfId="18141"/>
    <cellStyle name="Normal 10 41 13" xfId="18142"/>
    <cellStyle name="Normal 10 41 14" xfId="18143"/>
    <cellStyle name="Normal 10 41 15" xfId="18144"/>
    <cellStyle name="Normal 10 41 2" xfId="18145"/>
    <cellStyle name="Normal 10 41 3" xfId="18146"/>
    <cellStyle name="Normal 10 41 4" xfId="18147"/>
    <cellStyle name="Normal 10 41 5" xfId="18148"/>
    <cellStyle name="Normal 10 41 6" xfId="18149"/>
    <cellStyle name="Normal 10 41 7" xfId="18150"/>
    <cellStyle name="Normal 10 41 8" xfId="18151"/>
    <cellStyle name="Normal 10 41 9" xfId="18152"/>
    <cellStyle name="Normal 10 42" xfId="18153"/>
    <cellStyle name="Normal 10 42 10" xfId="18154"/>
    <cellStyle name="Normal 10 42 11" xfId="18155"/>
    <cellStyle name="Normal 10 42 12" xfId="18156"/>
    <cellStyle name="Normal 10 42 13" xfId="18157"/>
    <cellStyle name="Normal 10 42 14" xfId="18158"/>
    <cellStyle name="Normal 10 42 15" xfId="18159"/>
    <cellStyle name="Normal 10 42 2" xfId="18160"/>
    <cellStyle name="Normal 10 42 3" xfId="18161"/>
    <cellStyle name="Normal 10 42 4" xfId="18162"/>
    <cellStyle name="Normal 10 42 5" xfId="18163"/>
    <cellStyle name="Normal 10 42 6" xfId="18164"/>
    <cellStyle name="Normal 10 42 7" xfId="18165"/>
    <cellStyle name="Normal 10 42 8" xfId="18166"/>
    <cellStyle name="Normal 10 42 9" xfId="18167"/>
    <cellStyle name="Normal 10 43" xfId="18168"/>
    <cellStyle name="Normal 10 43 10" xfId="18169"/>
    <cellStyle name="Normal 10 43 11" xfId="18170"/>
    <cellStyle name="Normal 10 43 12" xfId="18171"/>
    <cellStyle name="Normal 10 43 13" xfId="18172"/>
    <cellStyle name="Normal 10 43 14" xfId="18173"/>
    <cellStyle name="Normal 10 43 15" xfId="18174"/>
    <cellStyle name="Normal 10 43 2" xfId="18175"/>
    <cellStyle name="Normal 10 43 3" xfId="18176"/>
    <cellStyle name="Normal 10 43 4" xfId="18177"/>
    <cellStyle name="Normal 10 43 5" xfId="18178"/>
    <cellStyle name="Normal 10 43 6" xfId="18179"/>
    <cellStyle name="Normal 10 43 7" xfId="18180"/>
    <cellStyle name="Normal 10 43 8" xfId="18181"/>
    <cellStyle name="Normal 10 43 9" xfId="18182"/>
    <cellStyle name="Normal 10 44" xfId="18183"/>
    <cellStyle name="Normal 10 44 10" xfId="18184"/>
    <cellStyle name="Normal 10 44 11" xfId="18185"/>
    <cellStyle name="Normal 10 44 12" xfId="18186"/>
    <cellStyle name="Normal 10 44 13" xfId="18187"/>
    <cellStyle name="Normal 10 44 14" xfId="18188"/>
    <cellStyle name="Normal 10 44 15" xfId="18189"/>
    <cellStyle name="Normal 10 44 2" xfId="18190"/>
    <cellStyle name="Normal 10 44 3" xfId="18191"/>
    <cellStyle name="Normal 10 44 4" xfId="18192"/>
    <cellStyle name="Normal 10 44 5" xfId="18193"/>
    <cellStyle name="Normal 10 44 6" xfId="18194"/>
    <cellStyle name="Normal 10 44 7" xfId="18195"/>
    <cellStyle name="Normal 10 44 8" xfId="18196"/>
    <cellStyle name="Normal 10 44 9" xfId="18197"/>
    <cellStyle name="Normal 10 45" xfId="18198"/>
    <cellStyle name="Normal 10 45 10" xfId="18199"/>
    <cellStyle name="Normal 10 45 11" xfId="18200"/>
    <cellStyle name="Normal 10 45 12" xfId="18201"/>
    <cellStyle name="Normal 10 45 13" xfId="18202"/>
    <cellStyle name="Normal 10 45 14" xfId="18203"/>
    <cellStyle name="Normal 10 45 15" xfId="18204"/>
    <cellStyle name="Normal 10 45 2" xfId="18205"/>
    <cellStyle name="Normal 10 45 3" xfId="18206"/>
    <cellStyle name="Normal 10 45 4" xfId="18207"/>
    <cellStyle name="Normal 10 45 5" xfId="18208"/>
    <cellStyle name="Normal 10 45 6" xfId="18209"/>
    <cellStyle name="Normal 10 45 7" xfId="18210"/>
    <cellStyle name="Normal 10 45 8" xfId="18211"/>
    <cellStyle name="Normal 10 45 9" xfId="18212"/>
    <cellStyle name="Normal 10 46" xfId="18213"/>
    <cellStyle name="Normal 10 46 10" xfId="18214"/>
    <cellStyle name="Normal 10 46 11" xfId="18215"/>
    <cellStyle name="Normal 10 46 12" xfId="18216"/>
    <cellStyle name="Normal 10 46 13" xfId="18217"/>
    <cellStyle name="Normal 10 46 14" xfId="18218"/>
    <cellStyle name="Normal 10 46 15" xfId="18219"/>
    <cellStyle name="Normal 10 46 16" xfId="18220"/>
    <cellStyle name="Normal 10 46 17" xfId="18221"/>
    <cellStyle name="Normal 10 46 18" xfId="18222"/>
    <cellStyle name="Normal 10 46 19" xfId="18223"/>
    <cellStyle name="Normal 10 46 2" xfId="18224"/>
    <cellStyle name="Normal 10 46 20" xfId="18225"/>
    <cellStyle name="Normal 10 46 21" xfId="18226"/>
    <cellStyle name="Normal 10 46 22" xfId="18227"/>
    <cellStyle name="Normal 10 46 23" xfId="18228"/>
    <cellStyle name="Normal 10 46 3" xfId="18229"/>
    <cellStyle name="Normal 10 46 4" xfId="18230"/>
    <cellStyle name="Normal 10 46 5" xfId="18231"/>
    <cellStyle name="Normal 10 46 6" xfId="18232"/>
    <cellStyle name="Normal 10 46 7" xfId="18233"/>
    <cellStyle name="Normal 10 46 8" xfId="18234"/>
    <cellStyle name="Normal 10 46 9" xfId="18235"/>
    <cellStyle name="Normal 10 47" xfId="18236"/>
    <cellStyle name="Normal 10 47 10" xfId="18237"/>
    <cellStyle name="Normal 10 47 11" xfId="18238"/>
    <cellStyle name="Normal 10 47 12" xfId="18239"/>
    <cellStyle name="Normal 10 47 13" xfId="18240"/>
    <cellStyle name="Normal 10 47 14" xfId="18241"/>
    <cellStyle name="Normal 10 47 15" xfId="18242"/>
    <cellStyle name="Normal 10 47 16" xfId="18243"/>
    <cellStyle name="Normal 10 47 17" xfId="18244"/>
    <cellStyle name="Normal 10 47 18" xfId="18245"/>
    <cellStyle name="Normal 10 47 19" xfId="18246"/>
    <cellStyle name="Normal 10 47 2" xfId="18247"/>
    <cellStyle name="Normal 10 47 20" xfId="18248"/>
    <cellStyle name="Normal 10 47 21" xfId="18249"/>
    <cellStyle name="Normal 10 47 22" xfId="18250"/>
    <cellStyle name="Normal 10 47 23" xfId="18251"/>
    <cellStyle name="Normal 10 47 3" xfId="18252"/>
    <cellStyle name="Normal 10 47 4" xfId="18253"/>
    <cellStyle name="Normal 10 47 5" xfId="18254"/>
    <cellStyle name="Normal 10 47 6" xfId="18255"/>
    <cellStyle name="Normal 10 47 7" xfId="18256"/>
    <cellStyle name="Normal 10 47 8" xfId="18257"/>
    <cellStyle name="Normal 10 47 9" xfId="18258"/>
    <cellStyle name="Normal 10 48" xfId="18259"/>
    <cellStyle name="Normal 10 48 10" xfId="18260"/>
    <cellStyle name="Normal 10 48 11" xfId="18261"/>
    <cellStyle name="Normal 10 48 12" xfId="18262"/>
    <cellStyle name="Normal 10 48 13" xfId="18263"/>
    <cellStyle name="Normal 10 48 14" xfId="18264"/>
    <cellStyle name="Normal 10 48 15" xfId="18265"/>
    <cellStyle name="Normal 10 48 16" xfId="18266"/>
    <cellStyle name="Normal 10 48 17" xfId="18267"/>
    <cellStyle name="Normal 10 48 18" xfId="18268"/>
    <cellStyle name="Normal 10 48 19" xfId="18269"/>
    <cellStyle name="Normal 10 48 2" xfId="18270"/>
    <cellStyle name="Normal 10 48 20" xfId="18271"/>
    <cellStyle name="Normal 10 48 21" xfId="18272"/>
    <cellStyle name="Normal 10 48 22" xfId="18273"/>
    <cellStyle name="Normal 10 48 23" xfId="18274"/>
    <cellStyle name="Normal 10 48 3" xfId="18275"/>
    <cellStyle name="Normal 10 48 4" xfId="18276"/>
    <cellStyle name="Normal 10 48 5" xfId="18277"/>
    <cellStyle name="Normal 10 48 6" xfId="18278"/>
    <cellStyle name="Normal 10 48 7" xfId="18279"/>
    <cellStyle name="Normal 10 48 8" xfId="18280"/>
    <cellStyle name="Normal 10 48 9" xfId="18281"/>
    <cellStyle name="Normal 10 49" xfId="18282"/>
    <cellStyle name="Normal 10 49 10" xfId="18283"/>
    <cellStyle name="Normal 10 49 11" xfId="18284"/>
    <cellStyle name="Normal 10 49 12" xfId="18285"/>
    <cellStyle name="Normal 10 49 13" xfId="18286"/>
    <cellStyle name="Normal 10 49 14" xfId="18287"/>
    <cellStyle name="Normal 10 49 15" xfId="18288"/>
    <cellStyle name="Normal 10 49 2" xfId="18289"/>
    <cellStyle name="Normal 10 49 3" xfId="18290"/>
    <cellStyle name="Normal 10 49 4" xfId="18291"/>
    <cellStyle name="Normal 10 49 5" xfId="18292"/>
    <cellStyle name="Normal 10 49 6" xfId="18293"/>
    <cellStyle name="Normal 10 49 7" xfId="18294"/>
    <cellStyle name="Normal 10 49 8" xfId="18295"/>
    <cellStyle name="Normal 10 49 9" xfId="18296"/>
    <cellStyle name="Normal 10 5" xfId="18297"/>
    <cellStyle name="Normal 10 5 10" xfId="18298"/>
    <cellStyle name="Normal 10 5 11" xfId="18299"/>
    <cellStyle name="Normal 10 5 12" xfId="18300"/>
    <cellStyle name="Normal 10 5 13" xfId="18301"/>
    <cellStyle name="Normal 10 5 14" xfId="18302"/>
    <cellStyle name="Normal 10 5 15" xfId="18303"/>
    <cellStyle name="Normal 10 5 2" xfId="18304"/>
    <cellStyle name="Normal 10 5 3" xfId="18305"/>
    <cellStyle name="Normal 10 5 4" xfId="18306"/>
    <cellStyle name="Normal 10 5 5" xfId="18307"/>
    <cellStyle name="Normal 10 5 6" xfId="18308"/>
    <cellStyle name="Normal 10 5 7" xfId="18309"/>
    <cellStyle name="Normal 10 5 8" xfId="18310"/>
    <cellStyle name="Normal 10 5 9" xfId="18311"/>
    <cellStyle name="Normal 10 50" xfId="18312"/>
    <cellStyle name="Normal 10 50 10" xfId="18313"/>
    <cellStyle name="Normal 10 50 11" xfId="18314"/>
    <cellStyle name="Normal 10 50 12" xfId="18315"/>
    <cellStyle name="Normal 10 50 13" xfId="18316"/>
    <cellStyle name="Normal 10 50 14" xfId="18317"/>
    <cellStyle name="Normal 10 50 15" xfId="18318"/>
    <cellStyle name="Normal 10 50 2" xfId="18319"/>
    <cellStyle name="Normal 10 50 3" xfId="18320"/>
    <cellStyle name="Normal 10 50 4" xfId="18321"/>
    <cellStyle name="Normal 10 50 5" xfId="18322"/>
    <cellStyle name="Normal 10 50 6" xfId="18323"/>
    <cellStyle name="Normal 10 50 7" xfId="18324"/>
    <cellStyle name="Normal 10 50 8" xfId="18325"/>
    <cellStyle name="Normal 10 50 9" xfId="18326"/>
    <cellStyle name="Normal 10 51" xfId="18327"/>
    <cellStyle name="Normal 10 51 10" xfId="18328"/>
    <cellStyle name="Normal 10 51 11" xfId="18329"/>
    <cellStyle name="Normal 10 51 12" xfId="18330"/>
    <cellStyle name="Normal 10 51 13" xfId="18331"/>
    <cellStyle name="Normal 10 51 14" xfId="18332"/>
    <cellStyle name="Normal 10 51 15" xfId="18333"/>
    <cellStyle name="Normal 10 51 2" xfId="18334"/>
    <cellStyle name="Normal 10 51 3" xfId="18335"/>
    <cellStyle name="Normal 10 51 4" xfId="18336"/>
    <cellStyle name="Normal 10 51 5" xfId="18337"/>
    <cellStyle name="Normal 10 51 6" xfId="18338"/>
    <cellStyle name="Normal 10 51 7" xfId="18339"/>
    <cellStyle name="Normal 10 51 8" xfId="18340"/>
    <cellStyle name="Normal 10 51 9" xfId="18341"/>
    <cellStyle name="Normal 10 52" xfId="18342"/>
    <cellStyle name="Normal 10 52 10" xfId="18343"/>
    <cellStyle name="Normal 10 52 11" xfId="18344"/>
    <cellStyle name="Normal 10 52 12" xfId="18345"/>
    <cellStyle name="Normal 10 52 13" xfId="18346"/>
    <cellStyle name="Normal 10 52 14" xfId="18347"/>
    <cellStyle name="Normal 10 52 15" xfId="18348"/>
    <cellStyle name="Normal 10 52 2" xfId="18349"/>
    <cellStyle name="Normal 10 52 3" xfId="18350"/>
    <cellStyle name="Normal 10 52 4" xfId="18351"/>
    <cellStyle name="Normal 10 52 5" xfId="18352"/>
    <cellStyle name="Normal 10 52 6" xfId="18353"/>
    <cellStyle name="Normal 10 52 7" xfId="18354"/>
    <cellStyle name="Normal 10 52 8" xfId="18355"/>
    <cellStyle name="Normal 10 52 9" xfId="18356"/>
    <cellStyle name="Normal 10 53" xfId="18357"/>
    <cellStyle name="Normal 10 53 10" xfId="18358"/>
    <cellStyle name="Normal 10 53 11" xfId="18359"/>
    <cellStyle name="Normal 10 53 12" xfId="18360"/>
    <cellStyle name="Normal 10 53 13" xfId="18361"/>
    <cellStyle name="Normal 10 53 14" xfId="18362"/>
    <cellStyle name="Normal 10 53 15" xfId="18363"/>
    <cellStyle name="Normal 10 53 2" xfId="18364"/>
    <cellStyle name="Normal 10 53 3" xfId="18365"/>
    <cellStyle name="Normal 10 53 4" xfId="18366"/>
    <cellStyle name="Normal 10 53 5" xfId="18367"/>
    <cellStyle name="Normal 10 53 6" xfId="18368"/>
    <cellStyle name="Normal 10 53 7" xfId="18369"/>
    <cellStyle name="Normal 10 53 8" xfId="18370"/>
    <cellStyle name="Normal 10 53 9" xfId="18371"/>
    <cellStyle name="Normal 10 54" xfId="18372"/>
    <cellStyle name="Normal 10 54 10" xfId="18373"/>
    <cellStyle name="Normal 10 54 11" xfId="18374"/>
    <cellStyle name="Normal 10 54 12" xfId="18375"/>
    <cellStyle name="Normal 10 54 13" xfId="18376"/>
    <cellStyle name="Normal 10 54 14" xfId="18377"/>
    <cellStyle name="Normal 10 54 15" xfId="18378"/>
    <cellStyle name="Normal 10 54 2" xfId="18379"/>
    <cellStyle name="Normal 10 54 3" xfId="18380"/>
    <cellStyle name="Normal 10 54 4" xfId="18381"/>
    <cellStyle name="Normal 10 54 5" xfId="18382"/>
    <cellStyle name="Normal 10 54 6" xfId="18383"/>
    <cellStyle name="Normal 10 54 7" xfId="18384"/>
    <cellStyle name="Normal 10 54 8" xfId="18385"/>
    <cellStyle name="Normal 10 54 9" xfId="18386"/>
    <cellStyle name="Normal 10 55" xfId="18387"/>
    <cellStyle name="Normal 10 55 10" xfId="18388"/>
    <cellStyle name="Normal 10 55 11" xfId="18389"/>
    <cellStyle name="Normal 10 55 12" xfId="18390"/>
    <cellStyle name="Normal 10 55 13" xfId="18391"/>
    <cellStyle name="Normal 10 55 14" xfId="18392"/>
    <cellStyle name="Normal 10 55 15" xfId="18393"/>
    <cellStyle name="Normal 10 55 2" xfId="18394"/>
    <cellStyle name="Normal 10 55 3" xfId="18395"/>
    <cellStyle name="Normal 10 55 4" xfId="18396"/>
    <cellStyle name="Normal 10 55 5" xfId="18397"/>
    <cellStyle name="Normal 10 55 6" xfId="18398"/>
    <cellStyle name="Normal 10 55 7" xfId="18399"/>
    <cellStyle name="Normal 10 55 8" xfId="18400"/>
    <cellStyle name="Normal 10 55 9" xfId="18401"/>
    <cellStyle name="Normal 10 56" xfId="18402"/>
    <cellStyle name="Normal 10 56 10" xfId="18403"/>
    <cellStyle name="Normal 10 56 11" xfId="18404"/>
    <cellStyle name="Normal 10 56 12" xfId="18405"/>
    <cellStyle name="Normal 10 56 13" xfId="18406"/>
    <cellStyle name="Normal 10 56 14" xfId="18407"/>
    <cellStyle name="Normal 10 56 15" xfId="18408"/>
    <cellStyle name="Normal 10 56 2" xfId="18409"/>
    <cellStyle name="Normal 10 56 3" xfId="18410"/>
    <cellStyle name="Normal 10 56 4" xfId="18411"/>
    <cellStyle name="Normal 10 56 5" xfId="18412"/>
    <cellStyle name="Normal 10 56 6" xfId="18413"/>
    <cellStyle name="Normal 10 56 7" xfId="18414"/>
    <cellStyle name="Normal 10 56 8" xfId="18415"/>
    <cellStyle name="Normal 10 56 9" xfId="18416"/>
    <cellStyle name="Normal 10 57" xfId="18417"/>
    <cellStyle name="Normal 10 57 10" xfId="18418"/>
    <cellStyle name="Normal 10 57 11" xfId="18419"/>
    <cellStyle name="Normal 10 57 12" xfId="18420"/>
    <cellStyle name="Normal 10 57 13" xfId="18421"/>
    <cellStyle name="Normal 10 57 14" xfId="18422"/>
    <cellStyle name="Normal 10 57 15" xfId="18423"/>
    <cellStyle name="Normal 10 57 2" xfId="18424"/>
    <cellStyle name="Normal 10 57 3" xfId="18425"/>
    <cellStyle name="Normal 10 57 4" xfId="18426"/>
    <cellStyle name="Normal 10 57 5" xfId="18427"/>
    <cellStyle name="Normal 10 57 6" xfId="18428"/>
    <cellStyle name="Normal 10 57 7" xfId="18429"/>
    <cellStyle name="Normal 10 57 8" xfId="18430"/>
    <cellStyle name="Normal 10 57 9" xfId="18431"/>
    <cellStyle name="Normal 10 58" xfId="18432"/>
    <cellStyle name="Normal 10 58 10" xfId="18433"/>
    <cellStyle name="Normal 10 58 11" xfId="18434"/>
    <cellStyle name="Normal 10 58 12" xfId="18435"/>
    <cellStyle name="Normal 10 58 13" xfId="18436"/>
    <cellStyle name="Normal 10 58 14" xfId="18437"/>
    <cellStyle name="Normal 10 58 15" xfId="18438"/>
    <cellStyle name="Normal 10 58 2" xfId="18439"/>
    <cellStyle name="Normal 10 58 3" xfId="18440"/>
    <cellStyle name="Normal 10 58 4" xfId="18441"/>
    <cellStyle name="Normal 10 58 5" xfId="18442"/>
    <cellStyle name="Normal 10 58 6" xfId="18443"/>
    <cellStyle name="Normal 10 58 7" xfId="18444"/>
    <cellStyle name="Normal 10 58 8" xfId="18445"/>
    <cellStyle name="Normal 10 58 9" xfId="18446"/>
    <cellStyle name="Normal 10 59" xfId="18447"/>
    <cellStyle name="Normal 10 59 10" xfId="18448"/>
    <cellStyle name="Normal 10 59 11" xfId="18449"/>
    <cellStyle name="Normal 10 59 12" xfId="18450"/>
    <cellStyle name="Normal 10 59 13" xfId="18451"/>
    <cellStyle name="Normal 10 59 14" xfId="18452"/>
    <cellStyle name="Normal 10 59 15" xfId="18453"/>
    <cellStyle name="Normal 10 59 2" xfId="18454"/>
    <cellStyle name="Normal 10 59 3" xfId="18455"/>
    <cellStyle name="Normal 10 59 4" xfId="18456"/>
    <cellStyle name="Normal 10 59 5" xfId="18457"/>
    <cellStyle name="Normal 10 59 6" xfId="18458"/>
    <cellStyle name="Normal 10 59 7" xfId="18459"/>
    <cellStyle name="Normal 10 59 8" xfId="18460"/>
    <cellStyle name="Normal 10 59 9" xfId="18461"/>
    <cellStyle name="Normal 10 6" xfId="18462"/>
    <cellStyle name="Normal 10 6 10" xfId="18463"/>
    <cellStyle name="Normal 10 6 11" xfId="18464"/>
    <cellStyle name="Normal 10 6 12" xfId="18465"/>
    <cellStyle name="Normal 10 6 13" xfId="18466"/>
    <cellStyle name="Normal 10 6 14" xfId="18467"/>
    <cellStyle name="Normal 10 6 15" xfId="18468"/>
    <cellStyle name="Normal 10 6 2" xfId="18469"/>
    <cellStyle name="Normal 10 6 3" xfId="18470"/>
    <cellStyle name="Normal 10 6 4" xfId="18471"/>
    <cellStyle name="Normal 10 6 5" xfId="18472"/>
    <cellStyle name="Normal 10 6 6" xfId="18473"/>
    <cellStyle name="Normal 10 6 7" xfId="18474"/>
    <cellStyle name="Normal 10 6 8" xfId="18475"/>
    <cellStyle name="Normal 10 6 9" xfId="18476"/>
    <cellStyle name="Normal 10 60" xfId="18477"/>
    <cellStyle name="Normal 10 60 10" xfId="18478"/>
    <cellStyle name="Normal 10 60 11" xfId="18479"/>
    <cellStyle name="Normal 10 60 12" xfId="18480"/>
    <cellStyle name="Normal 10 60 13" xfId="18481"/>
    <cellStyle name="Normal 10 60 14" xfId="18482"/>
    <cellStyle name="Normal 10 60 15" xfId="18483"/>
    <cellStyle name="Normal 10 60 2" xfId="18484"/>
    <cellStyle name="Normal 10 60 3" xfId="18485"/>
    <cellStyle name="Normal 10 60 4" xfId="18486"/>
    <cellStyle name="Normal 10 60 5" xfId="18487"/>
    <cellStyle name="Normal 10 60 6" xfId="18488"/>
    <cellStyle name="Normal 10 60 7" xfId="18489"/>
    <cellStyle name="Normal 10 60 8" xfId="18490"/>
    <cellStyle name="Normal 10 60 9" xfId="18491"/>
    <cellStyle name="Normal 10 61" xfId="18492"/>
    <cellStyle name="Normal 10 62" xfId="18493"/>
    <cellStyle name="Normal 10 63" xfId="18494"/>
    <cellStyle name="Normal 10 64" xfId="18495"/>
    <cellStyle name="Normal 10 65" xfId="18496"/>
    <cellStyle name="Normal 10 66" xfId="18497"/>
    <cellStyle name="Normal 10 67" xfId="18498"/>
    <cellStyle name="Normal 10 68" xfId="18499"/>
    <cellStyle name="Normal 10 69" xfId="18500"/>
    <cellStyle name="Normal 10 7" xfId="18501"/>
    <cellStyle name="Normal 10 7 10" xfId="18502"/>
    <cellStyle name="Normal 10 7 11" xfId="18503"/>
    <cellStyle name="Normal 10 7 12" xfId="18504"/>
    <cellStyle name="Normal 10 7 13" xfId="18505"/>
    <cellStyle name="Normal 10 7 14" xfId="18506"/>
    <cellStyle name="Normal 10 7 15" xfId="18507"/>
    <cellStyle name="Normal 10 7 16" xfId="18508"/>
    <cellStyle name="Normal 10 7 17" xfId="18509"/>
    <cellStyle name="Normal 10 7 18" xfId="18510"/>
    <cellStyle name="Normal 10 7 19" xfId="18511"/>
    <cellStyle name="Normal 10 7 2" xfId="18512"/>
    <cellStyle name="Normal 10 7 20" xfId="18513"/>
    <cellStyle name="Normal 10 7 21" xfId="18514"/>
    <cellStyle name="Normal 10 7 22" xfId="18515"/>
    <cellStyle name="Normal 10 7 23" xfId="18516"/>
    <cellStyle name="Normal 10 7 24" xfId="18517"/>
    <cellStyle name="Normal 10 7 25" xfId="18518"/>
    <cellStyle name="Normal 10 7 26" xfId="18519"/>
    <cellStyle name="Normal 10 7 27" xfId="18520"/>
    <cellStyle name="Normal 10 7 28" xfId="18521"/>
    <cellStyle name="Normal 10 7 29" xfId="18522"/>
    <cellStyle name="Normal 10 7 3" xfId="18523"/>
    <cellStyle name="Normal 10 7 30" xfId="18524"/>
    <cellStyle name="Normal 10 7 4" xfId="18525"/>
    <cellStyle name="Normal 10 7 5" xfId="18526"/>
    <cellStyle name="Normal 10 7 6" xfId="18527"/>
    <cellStyle name="Normal 10 7 7" xfId="18528"/>
    <cellStyle name="Normal 10 7 8" xfId="18529"/>
    <cellStyle name="Normal 10 7 9" xfId="18530"/>
    <cellStyle name="Normal 10 70" xfId="18531"/>
    <cellStyle name="Normal 10 71" xfId="18532"/>
    <cellStyle name="Normal 10 72" xfId="18533"/>
    <cellStyle name="Normal 10 73" xfId="18534"/>
    <cellStyle name="Normal 10 74" xfId="18535"/>
    <cellStyle name="Normal 10 75" xfId="18536"/>
    <cellStyle name="Normal 10 76" xfId="18537"/>
    <cellStyle name="Normal 10 77" xfId="18538"/>
    <cellStyle name="Normal 10 78" xfId="18539"/>
    <cellStyle name="Normal 10 79" xfId="18540"/>
    <cellStyle name="Normal 10 8" xfId="18541"/>
    <cellStyle name="Normal 10 8 10" xfId="18542"/>
    <cellStyle name="Normal 10 8 11" xfId="18543"/>
    <cellStyle name="Normal 10 8 12" xfId="18544"/>
    <cellStyle name="Normal 10 8 13" xfId="18545"/>
    <cellStyle name="Normal 10 8 14" xfId="18546"/>
    <cellStyle name="Normal 10 8 15" xfId="18547"/>
    <cellStyle name="Normal 10 8 16" xfId="18548"/>
    <cellStyle name="Normal 10 8 17" xfId="18549"/>
    <cellStyle name="Normal 10 8 18" xfId="18550"/>
    <cellStyle name="Normal 10 8 19" xfId="18551"/>
    <cellStyle name="Normal 10 8 2" xfId="18552"/>
    <cellStyle name="Normal 10 8 20" xfId="18553"/>
    <cellStyle name="Normal 10 8 21" xfId="18554"/>
    <cellStyle name="Normal 10 8 22" xfId="18555"/>
    <cellStyle name="Normal 10 8 23" xfId="18556"/>
    <cellStyle name="Normal 10 8 24" xfId="18557"/>
    <cellStyle name="Normal 10 8 25" xfId="18558"/>
    <cellStyle name="Normal 10 8 26" xfId="18559"/>
    <cellStyle name="Normal 10 8 27" xfId="18560"/>
    <cellStyle name="Normal 10 8 28" xfId="18561"/>
    <cellStyle name="Normal 10 8 29" xfId="18562"/>
    <cellStyle name="Normal 10 8 3" xfId="18563"/>
    <cellStyle name="Normal 10 8 30" xfId="18564"/>
    <cellStyle name="Normal 10 8 4" xfId="18565"/>
    <cellStyle name="Normal 10 8 5" xfId="18566"/>
    <cellStyle name="Normal 10 8 6" xfId="18567"/>
    <cellStyle name="Normal 10 8 7" xfId="18568"/>
    <cellStyle name="Normal 10 8 8" xfId="18569"/>
    <cellStyle name="Normal 10 8 9" xfId="18570"/>
    <cellStyle name="Normal 10 80" xfId="18571"/>
    <cellStyle name="Normal 10 81" xfId="18572"/>
    <cellStyle name="Normal 10 82" xfId="18573"/>
    <cellStyle name="Normal 10 83" xfId="18574"/>
    <cellStyle name="Normal 10 84" xfId="18575"/>
    <cellStyle name="Normal 10 85" xfId="18576"/>
    <cellStyle name="Normal 10 86" xfId="18577"/>
    <cellStyle name="Normal 10 9" xfId="18578"/>
    <cellStyle name="Normal 10 9 10" xfId="18579"/>
    <cellStyle name="Normal 10 9 11" xfId="18580"/>
    <cellStyle name="Normal 10 9 12" xfId="18581"/>
    <cellStyle name="Normal 10 9 13" xfId="18582"/>
    <cellStyle name="Normal 10 9 14" xfId="18583"/>
    <cellStyle name="Normal 10 9 15" xfId="18584"/>
    <cellStyle name="Normal 10 9 2" xfId="18585"/>
    <cellStyle name="Normal 10 9 3" xfId="18586"/>
    <cellStyle name="Normal 10 9 4" xfId="18587"/>
    <cellStyle name="Normal 10 9 5" xfId="18588"/>
    <cellStyle name="Normal 10 9 6" xfId="18589"/>
    <cellStyle name="Normal 10 9 7" xfId="18590"/>
    <cellStyle name="Normal 10 9 8" xfId="18591"/>
    <cellStyle name="Normal 10 9 9" xfId="18592"/>
    <cellStyle name="Normal 100" xfId="18593"/>
    <cellStyle name="Normal 100 10" xfId="18594"/>
    <cellStyle name="Normal 100 11" xfId="18595"/>
    <cellStyle name="Normal 100 12" xfId="18596"/>
    <cellStyle name="Normal 100 13" xfId="18597"/>
    <cellStyle name="Normal 100 14" xfId="18598"/>
    <cellStyle name="Normal 100 15" xfId="18599"/>
    <cellStyle name="Normal 100 2" xfId="18600"/>
    <cellStyle name="Normal 100 3" xfId="18601"/>
    <cellStyle name="Normal 100 4" xfId="18602"/>
    <cellStyle name="Normal 100 5" xfId="18603"/>
    <cellStyle name="Normal 100 6" xfId="18604"/>
    <cellStyle name="Normal 100 7" xfId="18605"/>
    <cellStyle name="Normal 100 8" xfId="18606"/>
    <cellStyle name="Normal 100 9" xfId="18607"/>
    <cellStyle name="Normal 101" xfId="18608"/>
    <cellStyle name="Normal 102" xfId="18609"/>
    <cellStyle name="Normal 103" xfId="18610"/>
    <cellStyle name="Normal 103 10" xfId="18611"/>
    <cellStyle name="Normal 103 11" xfId="18612"/>
    <cellStyle name="Normal 103 12" xfId="18613"/>
    <cellStyle name="Normal 103 13" xfId="18614"/>
    <cellStyle name="Normal 103 14" xfId="18615"/>
    <cellStyle name="Normal 103 15" xfId="18616"/>
    <cellStyle name="Normal 103 16" xfId="18617"/>
    <cellStyle name="Normal 103 17" xfId="18618"/>
    <cellStyle name="Normal 103 2" xfId="18619"/>
    <cellStyle name="Normal 103 3" xfId="18620"/>
    <cellStyle name="Normal 103 3 2" xfId="18621"/>
    <cellStyle name="Normal 103 3 2 2" xfId="18622"/>
    <cellStyle name="Normal 103 3 2 3" xfId="18623"/>
    <cellStyle name="Normal 103 3 2 4" xfId="18624"/>
    <cellStyle name="Normal 103 3 3" xfId="18625"/>
    <cellStyle name="Normal 103 3 4" xfId="18626"/>
    <cellStyle name="Normal 103 3 5" xfId="18627"/>
    <cellStyle name="Normal 103 4" xfId="18628"/>
    <cellStyle name="Normal 103 4 2" xfId="18629"/>
    <cellStyle name="Normal 103 4 2 2" xfId="18630"/>
    <cellStyle name="Normal 103 4 2 3" xfId="18631"/>
    <cellStyle name="Normal 103 4 2 4" xfId="18632"/>
    <cellStyle name="Normal 103 4 3" xfId="18633"/>
    <cellStyle name="Normal 103 4 4" xfId="18634"/>
    <cellStyle name="Normal 103 4 5" xfId="18635"/>
    <cellStyle name="Normal 103 5" xfId="18636"/>
    <cellStyle name="Normal 103 5 2" xfId="18637"/>
    <cellStyle name="Normal 103 5 3" xfId="18638"/>
    <cellStyle name="Normal 103 5 4" xfId="18639"/>
    <cellStyle name="Normal 103 6" xfId="18640"/>
    <cellStyle name="Normal 103 7" xfId="18641"/>
    <cellStyle name="Normal 103 8" xfId="18642"/>
    <cellStyle name="Normal 103 9" xfId="18643"/>
    <cellStyle name="Normal 104" xfId="18644"/>
    <cellStyle name="Normal 104 10" xfId="18645"/>
    <cellStyle name="Normal 104 11" xfId="18646"/>
    <cellStyle name="Normal 104 12" xfId="18647"/>
    <cellStyle name="Normal 104 13" xfId="18648"/>
    <cellStyle name="Normal 104 2" xfId="18649"/>
    <cellStyle name="Normal 104 3" xfId="18650"/>
    <cellStyle name="Normal 104 4" xfId="18651"/>
    <cellStyle name="Normal 104 5" xfId="18652"/>
    <cellStyle name="Normal 104 6" xfId="18653"/>
    <cellStyle name="Normal 104 7" xfId="18654"/>
    <cellStyle name="Normal 104 8" xfId="18655"/>
    <cellStyle name="Normal 104 9" xfId="18656"/>
    <cellStyle name="Normal 105" xfId="18657"/>
    <cellStyle name="Normal 106" xfId="18658"/>
    <cellStyle name="Normal 107" xfId="18659"/>
    <cellStyle name="Normal 108" xfId="18660"/>
    <cellStyle name="Normal 109" xfId="18661"/>
    <cellStyle name="Normal 109 2" xfId="18662"/>
    <cellStyle name="Normal 109 3" xfId="18663"/>
    <cellStyle name="Normal 109 4" xfId="18664"/>
    <cellStyle name="Normal 11" xfId="18665"/>
    <cellStyle name="Normal 11 10" xfId="18666"/>
    <cellStyle name="Normal 11 10 10" xfId="18667"/>
    <cellStyle name="Normal 11 10 11" xfId="18668"/>
    <cellStyle name="Normal 11 10 12" xfId="18669"/>
    <cellStyle name="Normal 11 10 13" xfId="18670"/>
    <cellStyle name="Normal 11 10 14" xfId="18671"/>
    <cellStyle name="Normal 11 10 15" xfId="18672"/>
    <cellStyle name="Normal 11 10 2" xfId="18673"/>
    <cellStyle name="Normal 11 10 3" xfId="18674"/>
    <cellStyle name="Normal 11 10 4" xfId="18675"/>
    <cellStyle name="Normal 11 10 5" xfId="18676"/>
    <cellStyle name="Normal 11 10 6" xfId="18677"/>
    <cellStyle name="Normal 11 10 7" xfId="18678"/>
    <cellStyle name="Normal 11 10 8" xfId="18679"/>
    <cellStyle name="Normal 11 10 9" xfId="18680"/>
    <cellStyle name="Normal 11 11" xfId="18681"/>
    <cellStyle name="Normal 11 11 10" xfId="18682"/>
    <cellStyle name="Normal 11 11 11" xfId="18683"/>
    <cellStyle name="Normal 11 11 12" xfId="18684"/>
    <cellStyle name="Normal 11 11 13" xfId="18685"/>
    <cellStyle name="Normal 11 11 14" xfId="18686"/>
    <cellStyle name="Normal 11 11 15" xfId="18687"/>
    <cellStyle name="Normal 11 11 2" xfId="18688"/>
    <cellStyle name="Normal 11 11 3" xfId="18689"/>
    <cellStyle name="Normal 11 11 4" xfId="18690"/>
    <cellStyle name="Normal 11 11 5" xfId="18691"/>
    <cellStyle name="Normal 11 11 6" xfId="18692"/>
    <cellStyle name="Normal 11 11 7" xfId="18693"/>
    <cellStyle name="Normal 11 11 8" xfId="18694"/>
    <cellStyle name="Normal 11 11 9" xfId="18695"/>
    <cellStyle name="Normal 11 12" xfId="18696"/>
    <cellStyle name="Normal 11 12 10" xfId="18697"/>
    <cellStyle name="Normal 11 12 11" xfId="18698"/>
    <cellStyle name="Normal 11 12 12" xfId="18699"/>
    <cellStyle name="Normal 11 12 13" xfId="18700"/>
    <cellStyle name="Normal 11 12 14" xfId="18701"/>
    <cellStyle name="Normal 11 12 15" xfId="18702"/>
    <cellStyle name="Normal 11 12 2" xfId="18703"/>
    <cellStyle name="Normal 11 12 3" xfId="18704"/>
    <cellStyle name="Normal 11 12 4" xfId="18705"/>
    <cellStyle name="Normal 11 12 5" xfId="18706"/>
    <cellStyle name="Normal 11 12 6" xfId="18707"/>
    <cellStyle name="Normal 11 12 7" xfId="18708"/>
    <cellStyle name="Normal 11 12 8" xfId="18709"/>
    <cellStyle name="Normal 11 12 9" xfId="18710"/>
    <cellStyle name="Normal 11 13" xfId="18711"/>
    <cellStyle name="Normal 11 13 10" xfId="18712"/>
    <cellStyle name="Normal 11 13 11" xfId="18713"/>
    <cellStyle name="Normal 11 13 12" xfId="18714"/>
    <cellStyle name="Normal 11 13 13" xfId="18715"/>
    <cellStyle name="Normal 11 13 14" xfId="18716"/>
    <cellStyle name="Normal 11 13 15" xfId="18717"/>
    <cellStyle name="Normal 11 13 2" xfId="18718"/>
    <cellStyle name="Normal 11 13 3" xfId="18719"/>
    <cellStyle name="Normal 11 13 4" xfId="18720"/>
    <cellStyle name="Normal 11 13 5" xfId="18721"/>
    <cellStyle name="Normal 11 13 6" xfId="18722"/>
    <cellStyle name="Normal 11 13 7" xfId="18723"/>
    <cellStyle name="Normal 11 13 8" xfId="18724"/>
    <cellStyle name="Normal 11 13 9" xfId="18725"/>
    <cellStyle name="Normal 11 14" xfId="18726"/>
    <cellStyle name="Normal 11 14 10" xfId="18727"/>
    <cellStyle name="Normal 11 14 11" xfId="18728"/>
    <cellStyle name="Normal 11 14 12" xfId="18729"/>
    <cellStyle name="Normal 11 14 13" xfId="18730"/>
    <cellStyle name="Normal 11 14 14" xfId="18731"/>
    <cellStyle name="Normal 11 14 15" xfId="18732"/>
    <cellStyle name="Normal 11 14 2" xfId="18733"/>
    <cellStyle name="Normal 11 14 3" xfId="18734"/>
    <cellStyle name="Normal 11 14 4" xfId="18735"/>
    <cellStyle name="Normal 11 14 5" xfId="18736"/>
    <cellStyle name="Normal 11 14 6" xfId="18737"/>
    <cellStyle name="Normal 11 14 7" xfId="18738"/>
    <cellStyle name="Normal 11 14 8" xfId="18739"/>
    <cellStyle name="Normal 11 14 9" xfId="18740"/>
    <cellStyle name="Normal 11 15" xfId="18741"/>
    <cellStyle name="Normal 11 15 10" xfId="18742"/>
    <cellStyle name="Normal 11 15 11" xfId="18743"/>
    <cellStyle name="Normal 11 15 12" xfId="18744"/>
    <cellStyle name="Normal 11 15 13" xfId="18745"/>
    <cellStyle name="Normal 11 15 14" xfId="18746"/>
    <cellStyle name="Normal 11 15 15" xfId="18747"/>
    <cellStyle name="Normal 11 15 2" xfId="18748"/>
    <cellStyle name="Normal 11 15 3" xfId="18749"/>
    <cellStyle name="Normal 11 15 4" xfId="18750"/>
    <cellStyle name="Normal 11 15 5" xfId="18751"/>
    <cellStyle name="Normal 11 15 6" xfId="18752"/>
    <cellStyle name="Normal 11 15 7" xfId="18753"/>
    <cellStyle name="Normal 11 15 8" xfId="18754"/>
    <cellStyle name="Normal 11 15 9" xfId="18755"/>
    <cellStyle name="Normal 11 16" xfId="18756"/>
    <cellStyle name="Normal 11 16 10" xfId="18757"/>
    <cellStyle name="Normal 11 16 11" xfId="18758"/>
    <cellStyle name="Normal 11 16 12" xfId="18759"/>
    <cellStyle name="Normal 11 16 13" xfId="18760"/>
    <cellStyle name="Normal 11 16 14" xfId="18761"/>
    <cellStyle name="Normal 11 16 15" xfId="18762"/>
    <cellStyle name="Normal 11 16 2" xfId="18763"/>
    <cellStyle name="Normal 11 16 3" xfId="18764"/>
    <cellStyle name="Normal 11 16 4" xfId="18765"/>
    <cellStyle name="Normal 11 16 5" xfId="18766"/>
    <cellStyle name="Normal 11 16 6" xfId="18767"/>
    <cellStyle name="Normal 11 16 7" xfId="18768"/>
    <cellStyle name="Normal 11 16 8" xfId="18769"/>
    <cellStyle name="Normal 11 16 9" xfId="18770"/>
    <cellStyle name="Normal 11 17" xfId="18771"/>
    <cellStyle name="Normal 11 17 10" xfId="18772"/>
    <cellStyle name="Normal 11 17 11" xfId="18773"/>
    <cellStyle name="Normal 11 17 12" xfId="18774"/>
    <cellStyle name="Normal 11 17 13" xfId="18775"/>
    <cellStyle name="Normal 11 17 14" xfId="18776"/>
    <cellStyle name="Normal 11 17 15" xfId="18777"/>
    <cellStyle name="Normal 11 17 2" xfId="18778"/>
    <cellStyle name="Normal 11 17 3" xfId="18779"/>
    <cellStyle name="Normal 11 17 4" xfId="18780"/>
    <cellStyle name="Normal 11 17 5" xfId="18781"/>
    <cellStyle name="Normal 11 17 6" xfId="18782"/>
    <cellStyle name="Normal 11 17 7" xfId="18783"/>
    <cellStyle name="Normal 11 17 8" xfId="18784"/>
    <cellStyle name="Normal 11 17 9" xfId="18785"/>
    <cellStyle name="Normal 11 18" xfId="18786"/>
    <cellStyle name="Normal 11 18 10" xfId="18787"/>
    <cellStyle name="Normal 11 18 11" xfId="18788"/>
    <cellStyle name="Normal 11 18 12" xfId="18789"/>
    <cellStyle name="Normal 11 18 13" xfId="18790"/>
    <cellStyle name="Normal 11 18 14" xfId="18791"/>
    <cellStyle name="Normal 11 18 15" xfId="18792"/>
    <cellStyle name="Normal 11 18 2" xfId="18793"/>
    <cellStyle name="Normal 11 18 3" xfId="18794"/>
    <cellStyle name="Normal 11 18 4" xfId="18795"/>
    <cellStyle name="Normal 11 18 5" xfId="18796"/>
    <cellStyle name="Normal 11 18 6" xfId="18797"/>
    <cellStyle name="Normal 11 18 7" xfId="18798"/>
    <cellStyle name="Normal 11 18 8" xfId="18799"/>
    <cellStyle name="Normal 11 18 9" xfId="18800"/>
    <cellStyle name="Normal 11 19" xfId="18801"/>
    <cellStyle name="Normal 11 19 10" xfId="18802"/>
    <cellStyle name="Normal 11 19 11" xfId="18803"/>
    <cellStyle name="Normal 11 19 12" xfId="18804"/>
    <cellStyle name="Normal 11 19 13" xfId="18805"/>
    <cellStyle name="Normal 11 19 14" xfId="18806"/>
    <cellStyle name="Normal 11 19 15" xfId="18807"/>
    <cellStyle name="Normal 11 19 2" xfId="18808"/>
    <cellStyle name="Normal 11 19 3" xfId="18809"/>
    <cellStyle name="Normal 11 19 4" xfId="18810"/>
    <cellStyle name="Normal 11 19 5" xfId="18811"/>
    <cellStyle name="Normal 11 19 6" xfId="18812"/>
    <cellStyle name="Normal 11 19 7" xfId="18813"/>
    <cellStyle name="Normal 11 19 8" xfId="18814"/>
    <cellStyle name="Normal 11 19 9" xfId="18815"/>
    <cellStyle name="Normal 11 2" xfId="18816"/>
    <cellStyle name="Normal 11 2 10" xfId="18817"/>
    <cellStyle name="Normal 11 2 11" xfId="18818"/>
    <cellStyle name="Normal 11 2 12" xfId="18819"/>
    <cellStyle name="Normal 11 2 13" xfId="18820"/>
    <cellStyle name="Normal 11 2 14" xfId="18821"/>
    <cellStyle name="Normal 11 2 15" xfId="18822"/>
    <cellStyle name="Normal 11 2 16" xfId="18823"/>
    <cellStyle name="Normal 11 2 17" xfId="18824"/>
    <cellStyle name="Normal 11 2 18" xfId="18825"/>
    <cellStyle name="Normal 11 2 19" xfId="18826"/>
    <cellStyle name="Normal 11 2 2" xfId="18827"/>
    <cellStyle name="Normal 11 2 20" xfId="18828"/>
    <cellStyle name="Normal 11 2 21" xfId="18829"/>
    <cellStyle name="Normal 11 2 22" xfId="18830"/>
    <cellStyle name="Normal 11 2 23" xfId="18831"/>
    <cellStyle name="Normal 11 2 24" xfId="18832"/>
    <cellStyle name="Normal 11 2 25" xfId="18833"/>
    <cellStyle name="Normal 11 2 26" xfId="18834"/>
    <cellStyle name="Normal 11 2 27" xfId="18835"/>
    <cellStyle name="Normal 11 2 28" xfId="18836"/>
    <cellStyle name="Normal 11 2 29" xfId="18837"/>
    <cellStyle name="Normal 11 2 3" xfId="18838"/>
    <cellStyle name="Normal 11 2 30" xfId="18839"/>
    <cellStyle name="Normal 11 2 4" xfId="18840"/>
    <cellStyle name="Normal 11 2 5" xfId="18841"/>
    <cellStyle name="Normal 11 2 6" xfId="18842"/>
    <cellStyle name="Normal 11 2 7" xfId="18843"/>
    <cellStyle name="Normal 11 2 8" xfId="18844"/>
    <cellStyle name="Normal 11 2 9" xfId="18845"/>
    <cellStyle name="Normal 11 20" xfId="18846"/>
    <cellStyle name="Normal 11 20 10" xfId="18847"/>
    <cellStyle name="Normal 11 20 11" xfId="18848"/>
    <cellStyle name="Normal 11 20 12" xfId="18849"/>
    <cellStyle name="Normal 11 20 13" xfId="18850"/>
    <cellStyle name="Normal 11 20 14" xfId="18851"/>
    <cellStyle name="Normal 11 20 15" xfId="18852"/>
    <cellStyle name="Normal 11 20 2" xfId="18853"/>
    <cellStyle name="Normal 11 20 3" xfId="18854"/>
    <cellStyle name="Normal 11 20 4" xfId="18855"/>
    <cellStyle name="Normal 11 20 5" xfId="18856"/>
    <cellStyle name="Normal 11 20 6" xfId="18857"/>
    <cellStyle name="Normal 11 20 7" xfId="18858"/>
    <cellStyle name="Normal 11 20 8" xfId="18859"/>
    <cellStyle name="Normal 11 20 9" xfId="18860"/>
    <cellStyle name="Normal 11 21" xfId="18861"/>
    <cellStyle name="Normal 11 21 10" xfId="18862"/>
    <cellStyle name="Normal 11 21 11" xfId="18863"/>
    <cellStyle name="Normal 11 21 12" xfId="18864"/>
    <cellStyle name="Normal 11 21 13" xfId="18865"/>
    <cellStyle name="Normal 11 21 14" xfId="18866"/>
    <cellStyle name="Normal 11 21 15" xfId="18867"/>
    <cellStyle name="Normal 11 21 2" xfId="18868"/>
    <cellStyle name="Normal 11 21 3" xfId="18869"/>
    <cellStyle name="Normal 11 21 4" xfId="18870"/>
    <cellStyle name="Normal 11 21 5" xfId="18871"/>
    <cellStyle name="Normal 11 21 6" xfId="18872"/>
    <cellStyle name="Normal 11 21 7" xfId="18873"/>
    <cellStyle name="Normal 11 21 8" xfId="18874"/>
    <cellStyle name="Normal 11 21 9" xfId="18875"/>
    <cellStyle name="Normal 11 22" xfId="18876"/>
    <cellStyle name="Normal 11 22 10" xfId="18877"/>
    <cellStyle name="Normal 11 22 11" xfId="18878"/>
    <cellStyle name="Normal 11 22 12" xfId="18879"/>
    <cellStyle name="Normal 11 22 13" xfId="18880"/>
    <cellStyle name="Normal 11 22 14" xfId="18881"/>
    <cellStyle name="Normal 11 22 15" xfId="18882"/>
    <cellStyle name="Normal 11 22 2" xfId="18883"/>
    <cellStyle name="Normal 11 22 3" xfId="18884"/>
    <cellStyle name="Normal 11 22 4" xfId="18885"/>
    <cellStyle name="Normal 11 22 5" xfId="18886"/>
    <cellStyle name="Normal 11 22 6" xfId="18887"/>
    <cellStyle name="Normal 11 22 7" xfId="18888"/>
    <cellStyle name="Normal 11 22 8" xfId="18889"/>
    <cellStyle name="Normal 11 22 9" xfId="18890"/>
    <cellStyle name="Normal 11 23" xfId="18891"/>
    <cellStyle name="Normal 11 23 10" xfId="18892"/>
    <cellStyle name="Normal 11 23 11" xfId="18893"/>
    <cellStyle name="Normal 11 23 12" xfId="18894"/>
    <cellStyle name="Normal 11 23 13" xfId="18895"/>
    <cellStyle name="Normal 11 23 14" xfId="18896"/>
    <cellStyle name="Normal 11 23 15" xfId="18897"/>
    <cellStyle name="Normal 11 23 2" xfId="18898"/>
    <cellStyle name="Normal 11 23 3" xfId="18899"/>
    <cellStyle name="Normal 11 23 4" xfId="18900"/>
    <cellStyle name="Normal 11 23 5" xfId="18901"/>
    <cellStyle name="Normal 11 23 6" xfId="18902"/>
    <cellStyle name="Normal 11 23 7" xfId="18903"/>
    <cellStyle name="Normal 11 23 8" xfId="18904"/>
    <cellStyle name="Normal 11 23 9" xfId="18905"/>
    <cellStyle name="Normal 11 24" xfId="18906"/>
    <cellStyle name="Normal 11 24 10" xfId="18907"/>
    <cellStyle name="Normal 11 24 11" xfId="18908"/>
    <cellStyle name="Normal 11 24 12" xfId="18909"/>
    <cellStyle name="Normal 11 24 13" xfId="18910"/>
    <cellStyle name="Normal 11 24 14" xfId="18911"/>
    <cellStyle name="Normal 11 24 15" xfId="18912"/>
    <cellStyle name="Normal 11 24 2" xfId="18913"/>
    <cellStyle name="Normal 11 24 3" xfId="18914"/>
    <cellStyle name="Normal 11 24 4" xfId="18915"/>
    <cellStyle name="Normal 11 24 5" xfId="18916"/>
    <cellStyle name="Normal 11 24 6" xfId="18917"/>
    <cellStyle name="Normal 11 24 7" xfId="18918"/>
    <cellStyle name="Normal 11 24 8" xfId="18919"/>
    <cellStyle name="Normal 11 24 9" xfId="18920"/>
    <cellStyle name="Normal 11 25" xfId="18921"/>
    <cellStyle name="Normal 11 25 10" xfId="18922"/>
    <cellStyle name="Normal 11 25 11" xfId="18923"/>
    <cellStyle name="Normal 11 25 12" xfId="18924"/>
    <cellStyle name="Normal 11 25 13" xfId="18925"/>
    <cellStyle name="Normal 11 25 14" xfId="18926"/>
    <cellStyle name="Normal 11 25 15" xfId="18927"/>
    <cellStyle name="Normal 11 25 2" xfId="18928"/>
    <cellStyle name="Normal 11 25 3" xfId="18929"/>
    <cellStyle name="Normal 11 25 4" xfId="18930"/>
    <cellStyle name="Normal 11 25 5" xfId="18931"/>
    <cellStyle name="Normal 11 25 6" xfId="18932"/>
    <cellStyle name="Normal 11 25 7" xfId="18933"/>
    <cellStyle name="Normal 11 25 8" xfId="18934"/>
    <cellStyle name="Normal 11 25 9" xfId="18935"/>
    <cellStyle name="Normal 11 26" xfId="18936"/>
    <cellStyle name="Normal 11 26 10" xfId="18937"/>
    <cellStyle name="Normal 11 26 11" xfId="18938"/>
    <cellStyle name="Normal 11 26 12" xfId="18939"/>
    <cellStyle name="Normal 11 26 13" xfId="18940"/>
    <cellStyle name="Normal 11 26 14" xfId="18941"/>
    <cellStyle name="Normal 11 26 15" xfId="18942"/>
    <cellStyle name="Normal 11 26 2" xfId="18943"/>
    <cellStyle name="Normal 11 26 3" xfId="18944"/>
    <cellStyle name="Normal 11 26 4" xfId="18945"/>
    <cellStyle name="Normal 11 26 5" xfId="18946"/>
    <cellStyle name="Normal 11 26 6" xfId="18947"/>
    <cellStyle name="Normal 11 26 7" xfId="18948"/>
    <cellStyle name="Normal 11 26 8" xfId="18949"/>
    <cellStyle name="Normal 11 26 9" xfId="18950"/>
    <cellStyle name="Normal 11 27" xfId="18951"/>
    <cellStyle name="Normal 11 27 10" xfId="18952"/>
    <cellStyle name="Normal 11 27 11" xfId="18953"/>
    <cellStyle name="Normal 11 27 12" xfId="18954"/>
    <cellStyle name="Normal 11 27 13" xfId="18955"/>
    <cellStyle name="Normal 11 27 14" xfId="18956"/>
    <cellStyle name="Normal 11 27 15" xfId="18957"/>
    <cellStyle name="Normal 11 27 2" xfId="18958"/>
    <cellStyle name="Normal 11 27 3" xfId="18959"/>
    <cellStyle name="Normal 11 27 4" xfId="18960"/>
    <cellStyle name="Normal 11 27 5" xfId="18961"/>
    <cellStyle name="Normal 11 27 6" xfId="18962"/>
    <cellStyle name="Normal 11 27 7" xfId="18963"/>
    <cellStyle name="Normal 11 27 8" xfId="18964"/>
    <cellStyle name="Normal 11 27 9" xfId="18965"/>
    <cellStyle name="Normal 11 28" xfId="18966"/>
    <cellStyle name="Normal 11 28 10" xfId="18967"/>
    <cellStyle name="Normal 11 28 11" xfId="18968"/>
    <cellStyle name="Normal 11 28 12" xfId="18969"/>
    <cellStyle name="Normal 11 28 13" xfId="18970"/>
    <cellStyle name="Normal 11 28 14" xfId="18971"/>
    <cellStyle name="Normal 11 28 15" xfId="18972"/>
    <cellStyle name="Normal 11 28 2" xfId="18973"/>
    <cellStyle name="Normal 11 28 3" xfId="18974"/>
    <cellStyle name="Normal 11 28 4" xfId="18975"/>
    <cellStyle name="Normal 11 28 5" xfId="18976"/>
    <cellStyle name="Normal 11 28 6" xfId="18977"/>
    <cellStyle name="Normal 11 28 7" xfId="18978"/>
    <cellStyle name="Normal 11 28 8" xfId="18979"/>
    <cellStyle name="Normal 11 28 9" xfId="18980"/>
    <cellStyle name="Normal 11 29" xfId="18981"/>
    <cellStyle name="Normal 11 29 10" xfId="18982"/>
    <cellStyle name="Normal 11 29 11" xfId="18983"/>
    <cellStyle name="Normal 11 29 12" xfId="18984"/>
    <cellStyle name="Normal 11 29 13" xfId="18985"/>
    <cellStyle name="Normal 11 29 14" xfId="18986"/>
    <cellStyle name="Normal 11 29 15" xfId="18987"/>
    <cellStyle name="Normal 11 29 2" xfId="18988"/>
    <cellStyle name="Normal 11 29 3" xfId="18989"/>
    <cellStyle name="Normal 11 29 4" xfId="18990"/>
    <cellStyle name="Normal 11 29 5" xfId="18991"/>
    <cellStyle name="Normal 11 29 6" xfId="18992"/>
    <cellStyle name="Normal 11 29 7" xfId="18993"/>
    <cellStyle name="Normal 11 29 8" xfId="18994"/>
    <cellStyle name="Normal 11 29 9" xfId="18995"/>
    <cellStyle name="Normal 11 3" xfId="18996"/>
    <cellStyle name="Normal 11 3 10" xfId="18997"/>
    <cellStyle name="Normal 11 3 11" xfId="18998"/>
    <cellStyle name="Normal 11 3 12" xfId="18999"/>
    <cellStyle name="Normal 11 3 13" xfId="19000"/>
    <cellStyle name="Normal 11 3 14" xfId="19001"/>
    <cellStyle name="Normal 11 3 15" xfId="19002"/>
    <cellStyle name="Normal 11 3 16" xfId="19003"/>
    <cellStyle name="Normal 11 3 17" xfId="19004"/>
    <cellStyle name="Normal 11 3 18" xfId="19005"/>
    <cellStyle name="Normal 11 3 19" xfId="19006"/>
    <cellStyle name="Normal 11 3 2" xfId="19007"/>
    <cellStyle name="Normal 11 3 20" xfId="19008"/>
    <cellStyle name="Normal 11 3 21" xfId="19009"/>
    <cellStyle name="Normal 11 3 22" xfId="19010"/>
    <cellStyle name="Normal 11 3 23" xfId="19011"/>
    <cellStyle name="Normal 11 3 24" xfId="19012"/>
    <cellStyle name="Normal 11 3 25" xfId="19013"/>
    <cellStyle name="Normal 11 3 26" xfId="19014"/>
    <cellStyle name="Normal 11 3 27" xfId="19015"/>
    <cellStyle name="Normal 11 3 28" xfId="19016"/>
    <cellStyle name="Normal 11 3 29" xfId="19017"/>
    <cellStyle name="Normal 11 3 3" xfId="19018"/>
    <cellStyle name="Normal 11 3 30" xfId="19019"/>
    <cellStyle name="Normal 11 3 4" xfId="19020"/>
    <cellStyle name="Normal 11 3 5" xfId="19021"/>
    <cellStyle name="Normal 11 3 6" xfId="19022"/>
    <cellStyle name="Normal 11 3 7" xfId="19023"/>
    <cellStyle name="Normal 11 3 8" xfId="19024"/>
    <cellStyle name="Normal 11 3 9" xfId="19025"/>
    <cellStyle name="Normal 11 30" xfId="19026"/>
    <cellStyle name="Normal 11 30 10" xfId="19027"/>
    <cellStyle name="Normal 11 30 11" xfId="19028"/>
    <cellStyle name="Normal 11 30 12" xfId="19029"/>
    <cellStyle name="Normal 11 30 13" xfId="19030"/>
    <cellStyle name="Normal 11 30 14" xfId="19031"/>
    <cellStyle name="Normal 11 30 15" xfId="19032"/>
    <cellStyle name="Normal 11 30 2" xfId="19033"/>
    <cellStyle name="Normal 11 30 3" xfId="19034"/>
    <cellStyle name="Normal 11 30 4" xfId="19035"/>
    <cellStyle name="Normal 11 30 5" xfId="19036"/>
    <cellStyle name="Normal 11 30 6" xfId="19037"/>
    <cellStyle name="Normal 11 30 7" xfId="19038"/>
    <cellStyle name="Normal 11 30 8" xfId="19039"/>
    <cellStyle name="Normal 11 30 9" xfId="19040"/>
    <cellStyle name="Normal 11 31" xfId="19041"/>
    <cellStyle name="Normal 11 31 10" xfId="19042"/>
    <cellStyle name="Normal 11 31 11" xfId="19043"/>
    <cellStyle name="Normal 11 31 12" xfId="19044"/>
    <cellStyle name="Normal 11 31 13" xfId="19045"/>
    <cellStyle name="Normal 11 31 14" xfId="19046"/>
    <cellStyle name="Normal 11 31 15" xfId="19047"/>
    <cellStyle name="Normal 11 31 2" xfId="19048"/>
    <cellStyle name="Normal 11 31 3" xfId="19049"/>
    <cellStyle name="Normal 11 31 4" xfId="19050"/>
    <cellStyle name="Normal 11 31 5" xfId="19051"/>
    <cellStyle name="Normal 11 31 6" xfId="19052"/>
    <cellStyle name="Normal 11 31 7" xfId="19053"/>
    <cellStyle name="Normal 11 31 8" xfId="19054"/>
    <cellStyle name="Normal 11 31 9" xfId="19055"/>
    <cellStyle name="Normal 11 32" xfId="19056"/>
    <cellStyle name="Normal 11 32 10" xfId="19057"/>
    <cellStyle name="Normal 11 32 11" xfId="19058"/>
    <cellStyle name="Normal 11 32 12" xfId="19059"/>
    <cellStyle name="Normal 11 32 13" xfId="19060"/>
    <cellStyle name="Normal 11 32 14" xfId="19061"/>
    <cellStyle name="Normal 11 32 15" xfId="19062"/>
    <cellStyle name="Normal 11 32 2" xfId="19063"/>
    <cellStyle name="Normal 11 32 3" xfId="19064"/>
    <cellStyle name="Normal 11 32 4" xfId="19065"/>
    <cellStyle name="Normal 11 32 5" xfId="19066"/>
    <cellStyle name="Normal 11 32 6" xfId="19067"/>
    <cellStyle name="Normal 11 32 7" xfId="19068"/>
    <cellStyle name="Normal 11 32 8" xfId="19069"/>
    <cellStyle name="Normal 11 32 9" xfId="19070"/>
    <cellStyle name="Normal 11 33" xfId="19071"/>
    <cellStyle name="Normal 11 33 10" xfId="19072"/>
    <cellStyle name="Normal 11 33 11" xfId="19073"/>
    <cellStyle name="Normal 11 33 12" xfId="19074"/>
    <cellStyle name="Normal 11 33 13" xfId="19075"/>
    <cellStyle name="Normal 11 33 14" xfId="19076"/>
    <cellStyle name="Normal 11 33 15" xfId="19077"/>
    <cellStyle name="Normal 11 33 2" xfId="19078"/>
    <cellStyle name="Normal 11 33 3" xfId="19079"/>
    <cellStyle name="Normal 11 33 4" xfId="19080"/>
    <cellStyle name="Normal 11 33 5" xfId="19081"/>
    <cellStyle name="Normal 11 33 6" xfId="19082"/>
    <cellStyle name="Normal 11 33 7" xfId="19083"/>
    <cellStyle name="Normal 11 33 8" xfId="19084"/>
    <cellStyle name="Normal 11 33 9" xfId="19085"/>
    <cellStyle name="Normal 11 34" xfId="19086"/>
    <cellStyle name="Normal 11 34 10" xfId="19087"/>
    <cellStyle name="Normal 11 34 11" xfId="19088"/>
    <cellStyle name="Normal 11 34 12" xfId="19089"/>
    <cellStyle name="Normal 11 34 13" xfId="19090"/>
    <cellStyle name="Normal 11 34 14" xfId="19091"/>
    <cellStyle name="Normal 11 34 15" xfId="19092"/>
    <cellStyle name="Normal 11 34 2" xfId="19093"/>
    <cellStyle name="Normal 11 34 3" xfId="19094"/>
    <cellStyle name="Normal 11 34 4" xfId="19095"/>
    <cellStyle name="Normal 11 34 5" xfId="19096"/>
    <cellStyle name="Normal 11 34 6" xfId="19097"/>
    <cellStyle name="Normal 11 34 7" xfId="19098"/>
    <cellStyle name="Normal 11 34 8" xfId="19099"/>
    <cellStyle name="Normal 11 34 9" xfId="19100"/>
    <cellStyle name="Normal 11 35" xfId="19101"/>
    <cellStyle name="Normal 11 35 10" xfId="19102"/>
    <cellStyle name="Normal 11 35 11" xfId="19103"/>
    <cellStyle name="Normal 11 35 12" xfId="19104"/>
    <cellStyle name="Normal 11 35 13" xfId="19105"/>
    <cellStyle name="Normal 11 35 14" xfId="19106"/>
    <cellStyle name="Normal 11 35 15" xfId="19107"/>
    <cellStyle name="Normal 11 35 2" xfId="19108"/>
    <cellStyle name="Normal 11 35 3" xfId="19109"/>
    <cellStyle name="Normal 11 35 4" xfId="19110"/>
    <cellStyle name="Normal 11 35 5" xfId="19111"/>
    <cellStyle name="Normal 11 35 6" xfId="19112"/>
    <cellStyle name="Normal 11 35 7" xfId="19113"/>
    <cellStyle name="Normal 11 35 8" xfId="19114"/>
    <cellStyle name="Normal 11 35 9" xfId="19115"/>
    <cellStyle name="Normal 11 36" xfId="19116"/>
    <cellStyle name="Normal 11 36 10" xfId="19117"/>
    <cellStyle name="Normal 11 36 11" xfId="19118"/>
    <cellStyle name="Normal 11 36 12" xfId="19119"/>
    <cellStyle name="Normal 11 36 13" xfId="19120"/>
    <cellStyle name="Normal 11 36 14" xfId="19121"/>
    <cellStyle name="Normal 11 36 15" xfId="19122"/>
    <cellStyle name="Normal 11 36 2" xfId="19123"/>
    <cellStyle name="Normal 11 36 3" xfId="19124"/>
    <cellStyle name="Normal 11 36 4" xfId="19125"/>
    <cellStyle name="Normal 11 36 5" xfId="19126"/>
    <cellStyle name="Normal 11 36 6" xfId="19127"/>
    <cellStyle name="Normal 11 36 7" xfId="19128"/>
    <cellStyle name="Normal 11 36 8" xfId="19129"/>
    <cellStyle name="Normal 11 36 9" xfId="19130"/>
    <cellStyle name="Normal 11 37" xfId="19131"/>
    <cellStyle name="Normal 11 37 10" xfId="19132"/>
    <cellStyle name="Normal 11 37 11" xfId="19133"/>
    <cellStyle name="Normal 11 37 12" xfId="19134"/>
    <cellStyle name="Normal 11 37 13" xfId="19135"/>
    <cellStyle name="Normal 11 37 14" xfId="19136"/>
    <cellStyle name="Normal 11 37 15" xfId="19137"/>
    <cellStyle name="Normal 11 37 2" xfId="19138"/>
    <cellStyle name="Normal 11 37 3" xfId="19139"/>
    <cellStyle name="Normal 11 37 4" xfId="19140"/>
    <cellStyle name="Normal 11 37 5" xfId="19141"/>
    <cellStyle name="Normal 11 37 6" xfId="19142"/>
    <cellStyle name="Normal 11 37 7" xfId="19143"/>
    <cellStyle name="Normal 11 37 8" xfId="19144"/>
    <cellStyle name="Normal 11 37 9" xfId="19145"/>
    <cellStyle name="Normal 11 38" xfId="19146"/>
    <cellStyle name="Normal 11 38 10" xfId="19147"/>
    <cellStyle name="Normal 11 38 11" xfId="19148"/>
    <cellStyle name="Normal 11 38 12" xfId="19149"/>
    <cellStyle name="Normal 11 38 13" xfId="19150"/>
    <cellStyle name="Normal 11 38 14" xfId="19151"/>
    <cellStyle name="Normal 11 38 15" xfId="19152"/>
    <cellStyle name="Normal 11 38 2" xfId="19153"/>
    <cellStyle name="Normal 11 38 3" xfId="19154"/>
    <cellStyle name="Normal 11 38 4" xfId="19155"/>
    <cellStyle name="Normal 11 38 5" xfId="19156"/>
    <cellStyle name="Normal 11 38 6" xfId="19157"/>
    <cellStyle name="Normal 11 38 7" xfId="19158"/>
    <cellStyle name="Normal 11 38 8" xfId="19159"/>
    <cellStyle name="Normal 11 38 9" xfId="19160"/>
    <cellStyle name="Normal 11 39" xfId="19161"/>
    <cellStyle name="Normal 11 39 10" xfId="19162"/>
    <cellStyle name="Normal 11 39 11" xfId="19163"/>
    <cellStyle name="Normal 11 39 12" xfId="19164"/>
    <cellStyle name="Normal 11 39 13" xfId="19165"/>
    <cellStyle name="Normal 11 39 14" xfId="19166"/>
    <cellStyle name="Normal 11 39 15" xfId="19167"/>
    <cellStyle name="Normal 11 39 2" xfId="19168"/>
    <cellStyle name="Normal 11 39 3" xfId="19169"/>
    <cellStyle name="Normal 11 39 4" xfId="19170"/>
    <cellStyle name="Normal 11 39 5" xfId="19171"/>
    <cellStyle name="Normal 11 39 6" xfId="19172"/>
    <cellStyle name="Normal 11 39 7" xfId="19173"/>
    <cellStyle name="Normal 11 39 8" xfId="19174"/>
    <cellStyle name="Normal 11 39 9" xfId="19175"/>
    <cellStyle name="Normal 11 4" xfId="19176"/>
    <cellStyle name="Normal 11 4 10" xfId="19177"/>
    <cellStyle name="Normal 11 4 11" xfId="19178"/>
    <cellStyle name="Normal 11 4 12" xfId="19179"/>
    <cellStyle name="Normal 11 4 13" xfId="19180"/>
    <cellStyle name="Normal 11 4 14" xfId="19181"/>
    <cellStyle name="Normal 11 4 15" xfId="19182"/>
    <cellStyle name="Normal 11 4 2" xfId="19183"/>
    <cellStyle name="Normal 11 4 3" xfId="19184"/>
    <cellStyle name="Normal 11 4 4" xfId="19185"/>
    <cellStyle name="Normal 11 4 5" xfId="19186"/>
    <cellStyle name="Normal 11 4 6" xfId="19187"/>
    <cellStyle name="Normal 11 4 7" xfId="19188"/>
    <cellStyle name="Normal 11 4 8" xfId="19189"/>
    <cellStyle name="Normal 11 4 9" xfId="19190"/>
    <cellStyle name="Normal 11 40" xfId="19191"/>
    <cellStyle name="Normal 11 40 10" xfId="19192"/>
    <cellStyle name="Normal 11 40 11" xfId="19193"/>
    <cellStyle name="Normal 11 40 12" xfId="19194"/>
    <cellStyle name="Normal 11 40 13" xfId="19195"/>
    <cellStyle name="Normal 11 40 14" xfId="19196"/>
    <cellStyle name="Normal 11 40 15" xfId="19197"/>
    <cellStyle name="Normal 11 40 2" xfId="19198"/>
    <cellStyle name="Normal 11 40 3" xfId="19199"/>
    <cellStyle name="Normal 11 40 4" xfId="19200"/>
    <cellStyle name="Normal 11 40 5" xfId="19201"/>
    <cellStyle name="Normal 11 40 6" xfId="19202"/>
    <cellStyle name="Normal 11 40 7" xfId="19203"/>
    <cellStyle name="Normal 11 40 8" xfId="19204"/>
    <cellStyle name="Normal 11 40 9" xfId="19205"/>
    <cellStyle name="Normal 11 41" xfId="19206"/>
    <cellStyle name="Normal 11 41 10" xfId="19207"/>
    <cellStyle name="Normal 11 41 11" xfId="19208"/>
    <cellStyle name="Normal 11 41 12" xfId="19209"/>
    <cellStyle name="Normal 11 41 13" xfId="19210"/>
    <cellStyle name="Normal 11 41 14" xfId="19211"/>
    <cellStyle name="Normal 11 41 15" xfId="19212"/>
    <cellStyle name="Normal 11 41 2" xfId="19213"/>
    <cellStyle name="Normal 11 41 3" xfId="19214"/>
    <cellStyle name="Normal 11 41 4" xfId="19215"/>
    <cellStyle name="Normal 11 41 5" xfId="19216"/>
    <cellStyle name="Normal 11 41 6" xfId="19217"/>
    <cellStyle name="Normal 11 41 7" xfId="19218"/>
    <cellStyle name="Normal 11 41 8" xfId="19219"/>
    <cellStyle name="Normal 11 41 9" xfId="19220"/>
    <cellStyle name="Normal 11 42" xfId="19221"/>
    <cellStyle name="Normal 11 42 10" xfId="19222"/>
    <cellStyle name="Normal 11 42 11" xfId="19223"/>
    <cellStyle name="Normal 11 42 12" xfId="19224"/>
    <cellStyle name="Normal 11 42 13" xfId="19225"/>
    <cellStyle name="Normal 11 42 14" xfId="19226"/>
    <cellStyle name="Normal 11 42 15" xfId="19227"/>
    <cellStyle name="Normal 11 42 2" xfId="19228"/>
    <cellStyle name="Normal 11 42 3" xfId="19229"/>
    <cellStyle name="Normal 11 42 4" xfId="19230"/>
    <cellStyle name="Normal 11 42 5" xfId="19231"/>
    <cellStyle name="Normal 11 42 6" xfId="19232"/>
    <cellStyle name="Normal 11 42 7" xfId="19233"/>
    <cellStyle name="Normal 11 42 8" xfId="19234"/>
    <cellStyle name="Normal 11 42 9" xfId="19235"/>
    <cellStyle name="Normal 11 43" xfId="19236"/>
    <cellStyle name="Normal 11 43 10" xfId="19237"/>
    <cellStyle name="Normal 11 43 11" xfId="19238"/>
    <cellStyle name="Normal 11 43 12" xfId="19239"/>
    <cellStyle name="Normal 11 43 13" xfId="19240"/>
    <cellStyle name="Normal 11 43 14" xfId="19241"/>
    <cellStyle name="Normal 11 43 15" xfId="19242"/>
    <cellStyle name="Normal 11 43 2" xfId="19243"/>
    <cellStyle name="Normal 11 43 3" xfId="19244"/>
    <cellStyle name="Normal 11 43 4" xfId="19245"/>
    <cellStyle name="Normal 11 43 5" xfId="19246"/>
    <cellStyle name="Normal 11 43 6" xfId="19247"/>
    <cellStyle name="Normal 11 43 7" xfId="19248"/>
    <cellStyle name="Normal 11 43 8" xfId="19249"/>
    <cellStyle name="Normal 11 43 9" xfId="19250"/>
    <cellStyle name="Normal 11 44" xfId="19251"/>
    <cellStyle name="Normal 11 44 10" xfId="19252"/>
    <cellStyle name="Normal 11 44 11" xfId="19253"/>
    <cellStyle name="Normal 11 44 12" xfId="19254"/>
    <cellStyle name="Normal 11 44 13" xfId="19255"/>
    <cellStyle name="Normal 11 44 14" xfId="19256"/>
    <cellStyle name="Normal 11 44 15" xfId="19257"/>
    <cellStyle name="Normal 11 44 2" xfId="19258"/>
    <cellStyle name="Normal 11 44 3" xfId="19259"/>
    <cellStyle name="Normal 11 44 4" xfId="19260"/>
    <cellStyle name="Normal 11 44 5" xfId="19261"/>
    <cellStyle name="Normal 11 44 6" xfId="19262"/>
    <cellStyle name="Normal 11 44 7" xfId="19263"/>
    <cellStyle name="Normal 11 44 8" xfId="19264"/>
    <cellStyle name="Normal 11 44 9" xfId="19265"/>
    <cellStyle name="Normal 11 45" xfId="19266"/>
    <cellStyle name="Normal 11 45 10" xfId="19267"/>
    <cellStyle name="Normal 11 45 11" xfId="19268"/>
    <cellStyle name="Normal 11 45 12" xfId="19269"/>
    <cellStyle name="Normal 11 45 13" xfId="19270"/>
    <cellStyle name="Normal 11 45 14" xfId="19271"/>
    <cellStyle name="Normal 11 45 15" xfId="19272"/>
    <cellStyle name="Normal 11 45 2" xfId="19273"/>
    <cellStyle name="Normal 11 45 3" xfId="19274"/>
    <cellStyle name="Normal 11 45 4" xfId="19275"/>
    <cellStyle name="Normal 11 45 5" xfId="19276"/>
    <cellStyle name="Normal 11 45 6" xfId="19277"/>
    <cellStyle name="Normal 11 45 7" xfId="19278"/>
    <cellStyle name="Normal 11 45 8" xfId="19279"/>
    <cellStyle name="Normal 11 45 9" xfId="19280"/>
    <cellStyle name="Normal 11 46" xfId="19281"/>
    <cellStyle name="Normal 11 46 10" xfId="19282"/>
    <cellStyle name="Normal 11 46 11" xfId="19283"/>
    <cellStyle name="Normal 11 46 12" xfId="19284"/>
    <cellStyle name="Normal 11 46 13" xfId="19285"/>
    <cellStyle name="Normal 11 46 14" xfId="19286"/>
    <cellStyle name="Normal 11 46 15" xfId="19287"/>
    <cellStyle name="Normal 11 46 16" xfId="19288"/>
    <cellStyle name="Normal 11 46 17" xfId="19289"/>
    <cellStyle name="Normal 11 46 18" xfId="19290"/>
    <cellStyle name="Normal 11 46 19" xfId="19291"/>
    <cellStyle name="Normal 11 46 2" xfId="19292"/>
    <cellStyle name="Normal 11 46 20" xfId="19293"/>
    <cellStyle name="Normal 11 46 21" xfId="19294"/>
    <cellStyle name="Normal 11 46 22" xfId="19295"/>
    <cellStyle name="Normal 11 46 23" xfId="19296"/>
    <cellStyle name="Normal 11 46 3" xfId="19297"/>
    <cellStyle name="Normal 11 46 4" xfId="19298"/>
    <cellStyle name="Normal 11 46 5" xfId="19299"/>
    <cellStyle name="Normal 11 46 6" xfId="19300"/>
    <cellStyle name="Normal 11 46 7" xfId="19301"/>
    <cellStyle name="Normal 11 46 8" xfId="19302"/>
    <cellStyle name="Normal 11 46 9" xfId="19303"/>
    <cellStyle name="Normal 11 47" xfId="19304"/>
    <cellStyle name="Normal 11 47 10" xfId="19305"/>
    <cellStyle name="Normal 11 47 11" xfId="19306"/>
    <cellStyle name="Normal 11 47 12" xfId="19307"/>
    <cellStyle name="Normal 11 47 13" xfId="19308"/>
    <cellStyle name="Normal 11 47 14" xfId="19309"/>
    <cellStyle name="Normal 11 47 15" xfId="19310"/>
    <cellStyle name="Normal 11 47 16" xfId="19311"/>
    <cellStyle name="Normal 11 47 17" xfId="19312"/>
    <cellStyle name="Normal 11 47 18" xfId="19313"/>
    <cellStyle name="Normal 11 47 19" xfId="19314"/>
    <cellStyle name="Normal 11 47 2" xfId="19315"/>
    <cellStyle name="Normal 11 47 20" xfId="19316"/>
    <cellStyle name="Normal 11 47 21" xfId="19317"/>
    <cellStyle name="Normal 11 47 22" xfId="19318"/>
    <cellStyle name="Normal 11 47 23" xfId="19319"/>
    <cellStyle name="Normal 11 47 3" xfId="19320"/>
    <cellStyle name="Normal 11 47 4" xfId="19321"/>
    <cellStyle name="Normal 11 47 5" xfId="19322"/>
    <cellStyle name="Normal 11 47 6" xfId="19323"/>
    <cellStyle name="Normal 11 47 7" xfId="19324"/>
    <cellStyle name="Normal 11 47 8" xfId="19325"/>
    <cellStyle name="Normal 11 47 9" xfId="19326"/>
    <cellStyle name="Normal 11 48" xfId="19327"/>
    <cellStyle name="Normal 11 48 10" xfId="19328"/>
    <cellStyle name="Normal 11 48 11" xfId="19329"/>
    <cellStyle name="Normal 11 48 12" xfId="19330"/>
    <cellStyle name="Normal 11 48 13" xfId="19331"/>
    <cellStyle name="Normal 11 48 14" xfId="19332"/>
    <cellStyle name="Normal 11 48 15" xfId="19333"/>
    <cellStyle name="Normal 11 48 16" xfId="19334"/>
    <cellStyle name="Normal 11 48 17" xfId="19335"/>
    <cellStyle name="Normal 11 48 18" xfId="19336"/>
    <cellStyle name="Normal 11 48 19" xfId="19337"/>
    <cellStyle name="Normal 11 48 2" xfId="19338"/>
    <cellStyle name="Normal 11 48 20" xfId="19339"/>
    <cellStyle name="Normal 11 48 21" xfId="19340"/>
    <cellStyle name="Normal 11 48 22" xfId="19341"/>
    <cellStyle name="Normal 11 48 23" xfId="19342"/>
    <cellStyle name="Normal 11 48 3" xfId="19343"/>
    <cellStyle name="Normal 11 48 4" xfId="19344"/>
    <cellStyle name="Normal 11 48 5" xfId="19345"/>
    <cellStyle name="Normal 11 48 6" xfId="19346"/>
    <cellStyle name="Normal 11 48 7" xfId="19347"/>
    <cellStyle name="Normal 11 48 8" xfId="19348"/>
    <cellStyle name="Normal 11 48 9" xfId="19349"/>
    <cellStyle name="Normal 11 49" xfId="19350"/>
    <cellStyle name="Normal 11 49 10" xfId="19351"/>
    <cellStyle name="Normal 11 49 11" xfId="19352"/>
    <cellStyle name="Normal 11 49 12" xfId="19353"/>
    <cellStyle name="Normal 11 49 13" xfId="19354"/>
    <cellStyle name="Normal 11 49 14" xfId="19355"/>
    <cellStyle name="Normal 11 49 15" xfId="19356"/>
    <cellStyle name="Normal 11 49 2" xfId="19357"/>
    <cellStyle name="Normal 11 49 3" xfId="19358"/>
    <cellStyle name="Normal 11 49 4" xfId="19359"/>
    <cellStyle name="Normal 11 49 5" xfId="19360"/>
    <cellStyle name="Normal 11 49 6" xfId="19361"/>
    <cellStyle name="Normal 11 49 7" xfId="19362"/>
    <cellStyle name="Normal 11 49 8" xfId="19363"/>
    <cellStyle name="Normal 11 49 9" xfId="19364"/>
    <cellStyle name="Normal 11 5" xfId="19365"/>
    <cellStyle name="Normal 11 5 10" xfId="19366"/>
    <cellStyle name="Normal 11 5 11" xfId="19367"/>
    <cellStyle name="Normal 11 5 12" xfId="19368"/>
    <cellStyle name="Normal 11 5 13" xfId="19369"/>
    <cellStyle name="Normal 11 5 14" xfId="19370"/>
    <cellStyle name="Normal 11 5 15" xfId="19371"/>
    <cellStyle name="Normal 11 5 2" xfId="19372"/>
    <cellStyle name="Normal 11 5 3" xfId="19373"/>
    <cellStyle name="Normal 11 5 4" xfId="19374"/>
    <cellStyle name="Normal 11 5 5" xfId="19375"/>
    <cellStyle name="Normal 11 5 6" xfId="19376"/>
    <cellStyle name="Normal 11 5 7" xfId="19377"/>
    <cellStyle name="Normal 11 5 8" xfId="19378"/>
    <cellStyle name="Normal 11 5 9" xfId="19379"/>
    <cellStyle name="Normal 11 50" xfId="19380"/>
    <cellStyle name="Normal 11 50 10" xfId="19381"/>
    <cellStyle name="Normal 11 50 11" xfId="19382"/>
    <cellStyle name="Normal 11 50 12" xfId="19383"/>
    <cellStyle name="Normal 11 50 13" xfId="19384"/>
    <cellStyle name="Normal 11 50 14" xfId="19385"/>
    <cellStyle name="Normal 11 50 15" xfId="19386"/>
    <cellStyle name="Normal 11 50 2" xfId="19387"/>
    <cellStyle name="Normal 11 50 3" xfId="19388"/>
    <cellStyle name="Normal 11 50 4" xfId="19389"/>
    <cellStyle name="Normal 11 50 5" xfId="19390"/>
    <cellStyle name="Normal 11 50 6" xfId="19391"/>
    <cellStyle name="Normal 11 50 7" xfId="19392"/>
    <cellStyle name="Normal 11 50 8" xfId="19393"/>
    <cellStyle name="Normal 11 50 9" xfId="19394"/>
    <cellStyle name="Normal 11 51" xfId="19395"/>
    <cellStyle name="Normal 11 51 10" xfId="19396"/>
    <cellStyle name="Normal 11 51 11" xfId="19397"/>
    <cellStyle name="Normal 11 51 12" xfId="19398"/>
    <cellStyle name="Normal 11 51 13" xfId="19399"/>
    <cellStyle name="Normal 11 51 14" xfId="19400"/>
    <cellStyle name="Normal 11 51 15" xfId="19401"/>
    <cellStyle name="Normal 11 51 2" xfId="19402"/>
    <cellStyle name="Normal 11 51 3" xfId="19403"/>
    <cellStyle name="Normal 11 51 4" xfId="19404"/>
    <cellStyle name="Normal 11 51 5" xfId="19405"/>
    <cellStyle name="Normal 11 51 6" xfId="19406"/>
    <cellStyle name="Normal 11 51 7" xfId="19407"/>
    <cellStyle name="Normal 11 51 8" xfId="19408"/>
    <cellStyle name="Normal 11 51 9" xfId="19409"/>
    <cellStyle name="Normal 11 52" xfId="19410"/>
    <cellStyle name="Normal 11 52 10" xfId="19411"/>
    <cellStyle name="Normal 11 52 11" xfId="19412"/>
    <cellStyle name="Normal 11 52 12" xfId="19413"/>
    <cellStyle name="Normal 11 52 13" xfId="19414"/>
    <cellStyle name="Normal 11 52 14" xfId="19415"/>
    <cellStyle name="Normal 11 52 15" xfId="19416"/>
    <cellStyle name="Normal 11 52 2" xfId="19417"/>
    <cellStyle name="Normal 11 52 3" xfId="19418"/>
    <cellStyle name="Normal 11 52 4" xfId="19419"/>
    <cellStyle name="Normal 11 52 5" xfId="19420"/>
    <cellStyle name="Normal 11 52 6" xfId="19421"/>
    <cellStyle name="Normal 11 52 7" xfId="19422"/>
    <cellStyle name="Normal 11 52 8" xfId="19423"/>
    <cellStyle name="Normal 11 52 9" xfId="19424"/>
    <cellStyle name="Normal 11 53" xfId="19425"/>
    <cellStyle name="Normal 11 53 10" xfId="19426"/>
    <cellStyle name="Normal 11 53 11" xfId="19427"/>
    <cellStyle name="Normal 11 53 12" xfId="19428"/>
    <cellStyle name="Normal 11 53 13" xfId="19429"/>
    <cellStyle name="Normal 11 53 14" xfId="19430"/>
    <cellStyle name="Normal 11 53 15" xfId="19431"/>
    <cellStyle name="Normal 11 53 2" xfId="19432"/>
    <cellStyle name="Normal 11 53 3" xfId="19433"/>
    <cellStyle name="Normal 11 53 4" xfId="19434"/>
    <cellStyle name="Normal 11 53 5" xfId="19435"/>
    <cellStyle name="Normal 11 53 6" xfId="19436"/>
    <cellStyle name="Normal 11 53 7" xfId="19437"/>
    <cellStyle name="Normal 11 53 8" xfId="19438"/>
    <cellStyle name="Normal 11 53 9" xfId="19439"/>
    <cellStyle name="Normal 11 54" xfId="19440"/>
    <cellStyle name="Normal 11 54 10" xfId="19441"/>
    <cellStyle name="Normal 11 54 11" xfId="19442"/>
    <cellStyle name="Normal 11 54 12" xfId="19443"/>
    <cellStyle name="Normal 11 54 13" xfId="19444"/>
    <cellStyle name="Normal 11 54 14" xfId="19445"/>
    <cellStyle name="Normal 11 54 15" xfId="19446"/>
    <cellStyle name="Normal 11 54 2" xfId="19447"/>
    <cellStyle name="Normal 11 54 3" xfId="19448"/>
    <cellStyle name="Normal 11 54 4" xfId="19449"/>
    <cellStyle name="Normal 11 54 5" xfId="19450"/>
    <cellStyle name="Normal 11 54 6" xfId="19451"/>
    <cellStyle name="Normal 11 54 7" xfId="19452"/>
    <cellStyle name="Normal 11 54 8" xfId="19453"/>
    <cellStyle name="Normal 11 54 9" xfId="19454"/>
    <cellStyle name="Normal 11 55" xfId="19455"/>
    <cellStyle name="Normal 11 55 10" xfId="19456"/>
    <cellStyle name="Normal 11 55 11" xfId="19457"/>
    <cellStyle name="Normal 11 55 12" xfId="19458"/>
    <cellStyle name="Normal 11 55 13" xfId="19459"/>
    <cellStyle name="Normal 11 55 14" xfId="19460"/>
    <cellStyle name="Normal 11 55 15" xfId="19461"/>
    <cellStyle name="Normal 11 55 2" xfId="19462"/>
    <cellStyle name="Normal 11 55 3" xfId="19463"/>
    <cellStyle name="Normal 11 55 4" xfId="19464"/>
    <cellStyle name="Normal 11 55 5" xfId="19465"/>
    <cellStyle name="Normal 11 55 6" xfId="19466"/>
    <cellStyle name="Normal 11 55 7" xfId="19467"/>
    <cellStyle name="Normal 11 55 8" xfId="19468"/>
    <cellStyle name="Normal 11 55 9" xfId="19469"/>
    <cellStyle name="Normal 11 56" xfId="19470"/>
    <cellStyle name="Normal 11 56 10" xfId="19471"/>
    <cellStyle name="Normal 11 56 11" xfId="19472"/>
    <cellStyle name="Normal 11 56 12" xfId="19473"/>
    <cellStyle name="Normal 11 56 13" xfId="19474"/>
    <cellStyle name="Normal 11 56 14" xfId="19475"/>
    <cellStyle name="Normal 11 56 15" xfId="19476"/>
    <cellStyle name="Normal 11 56 2" xfId="19477"/>
    <cellStyle name="Normal 11 56 3" xfId="19478"/>
    <cellStyle name="Normal 11 56 4" xfId="19479"/>
    <cellStyle name="Normal 11 56 5" xfId="19480"/>
    <cellStyle name="Normal 11 56 6" xfId="19481"/>
    <cellStyle name="Normal 11 56 7" xfId="19482"/>
    <cellStyle name="Normal 11 56 8" xfId="19483"/>
    <cellStyle name="Normal 11 56 9" xfId="19484"/>
    <cellStyle name="Normal 11 57" xfId="19485"/>
    <cellStyle name="Normal 11 57 10" xfId="19486"/>
    <cellStyle name="Normal 11 57 11" xfId="19487"/>
    <cellStyle name="Normal 11 57 12" xfId="19488"/>
    <cellStyle name="Normal 11 57 13" xfId="19489"/>
    <cellStyle name="Normal 11 57 14" xfId="19490"/>
    <cellStyle name="Normal 11 57 15" xfId="19491"/>
    <cellStyle name="Normal 11 57 2" xfId="19492"/>
    <cellStyle name="Normal 11 57 3" xfId="19493"/>
    <cellStyle name="Normal 11 57 4" xfId="19494"/>
    <cellStyle name="Normal 11 57 5" xfId="19495"/>
    <cellStyle name="Normal 11 57 6" xfId="19496"/>
    <cellStyle name="Normal 11 57 7" xfId="19497"/>
    <cellStyle name="Normal 11 57 8" xfId="19498"/>
    <cellStyle name="Normal 11 57 9" xfId="19499"/>
    <cellStyle name="Normal 11 58" xfId="19500"/>
    <cellStyle name="Normal 11 58 10" xfId="19501"/>
    <cellStyle name="Normal 11 58 11" xfId="19502"/>
    <cellStyle name="Normal 11 58 12" xfId="19503"/>
    <cellStyle name="Normal 11 58 13" xfId="19504"/>
    <cellStyle name="Normal 11 58 14" xfId="19505"/>
    <cellStyle name="Normal 11 58 15" xfId="19506"/>
    <cellStyle name="Normal 11 58 2" xfId="19507"/>
    <cellStyle name="Normal 11 58 3" xfId="19508"/>
    <cellStyle name="Normal 11 58 4" xfId="19509"/>
    <cellStyle name="Normal 11 58 5" xfId="19510"/>
    <cellStyle name="Normal 11 58 6" xfId="19511"/>
    <cellStyle name="Normal 11 58 7" xfId="19512"/>
    <cellStyle name="Normal 11 58 8" xfId="19513"/>
    <cellStyle name="Normal 11 58 9" xfId="19514"/>
    <cellStyle name="Normal 11 59" xfId="19515"/>
    <cellStyle name="Normal 11 59 10" xfId="19516"/>
    <cellStyle name="Normal 11 59 11" xfId="19517"/>
    <cellStyle name="Normal 11 59 12" xfId="19518"/>
    <cellStyle name="Normal 11 59 13" xfId="19519"/>
    <cellStyle name="Normal 11 59 14" xfId="19520"/>
    <cellStyle name="Normal 11 59 15" xfId="19521"/>
    <cellStyle name="Normal 11 59 2" xfId="19522"/>
    <cellStyle name="Normal 11 59 3" xfId="19523"/>
    <cellStyle name="Normal 11 59 4" xfId="19524"/>
    <cellStyle name="Normal 11 59 5" xfId="19525"/>
    <cellStyle name="Normal 11 59 6" xfId="19526"/>
    <cellStyle name="Normal 11 59 7" xfId="19527"/>
    <cellStyle name="Normal 11 59 8" xfId="19528"/>
    <cellStyle name="Normal 11 59 9" xfId="19529"/>
    <cellStyle name="Normal 11 6" xfId="19530"/>
    <cellStyle name="Normal 11 6 10" xfId="19531"/>
    <cellStyle name="Normal 11 6 11" xfId="19532"/>
    <cellStyle name="Normal 11 6 12" xfId="19533"/>
    <cellStyle name="Normal 11 6 13" xfId="19534"/>
    <cellStyle name="Normal 11 6 14" xfId="19535"/>
    <cellStyle name="Normal 11 6 15" xfId="19536"/>
    <cellStyle name="Normal 11 6 16" xfId="19537"/>
    <cellStyle name="Normal 11 6 17" xfId="19538"/>
    <cellStyle name="Normal 11 6 18" xfId="19539"/>
    <cellStyle name="Normal 11 6 19" xfId="19540"/>
    <cellStyle name="Normal 11 6 2" xfId="19541"/>
    <cellStyle name="Normal 11 6 20" xfId="19542"/>
    <cellStyle name="Normal 11 6 21" xfId="19543"/>
    <cellStyle name="Normal 11 6 22" xfId="19544"/>
    <cellStyle name="Normal 11 6 23" xfId="19545"/>
    <cellStyle name="Normal 11 6 24" xfId="19546"/>
    <cellStyle name="Normal 11 6 25" xfId="19547"/>
    <cellStyle name="Normal 11 6 26" xfId="19548"/>
    <cellStyle name="Normal 11 6 27" xfId="19549"/>
    <cellStyle name="Normal 11 6 28" xfId="19550"/>
    <cellStyle name="Normal 11 6 29" xfId="19551"/>
    <cellStyle name="Normal 11 6 3" xfId="19552"/>
    <cellStyle name="Normal 11 6 30" xfId="19553"/>
    <cellStyle name="Normal 11 6 4" xfId="19554"/>
    <cellStyle name="Normal 11 6 5" xfId="19555"/>
    <cellStyle name="Normal 11 6 6" xfId="19556"/>
    <cellStyle name="Normal 11 6 7" xfId="19557"/>
    <cellStyle name="Normal 11 6 8" xfId="19558"/>
    <cellStyle name="Normal 11 6 9" xfId="19559"/>
    <cellStyle name="Normal 11 60" xfId="19560"/>
    <cellStyle name="Normal 11 60 10" xfId="19561"/>
    <cellStyle name="Normal 11 60 11" xfId="19562"/>
    <cellStyle name="Normal 11 60 12" xfId="19563"/>
    <cellStyle name="Normal 11 60 13" xfId="19564"/>
    <cellStyle name="Normal 11 60 14" xfId="19565"/>
    <cellStyle name="Normal 11 60 15" xfId="19566"/>
    <cellStyle name="Normal 11 60 2" xfId="19567"/>
    <cellStyle name="Normal 11 60 3" xfId="19568"/>
    <cellStyle name="Normal 11 60 4" xfId="19569"/>
    <cellStyle name="Normal 11 60 5" xfId="19570"/>
    <cellStyle name="Normal 11 60 6" xfId="19571"/>
    <cellStyle name="Normal 11 60 7" xfId="19572"/>
    <cellStyle name="Normal 11 60 8" xfId="19573"/>
    <cellStyle name="Normal 11 60 9" xfId="19574"/>
    <cellStyle name="Normal 11 61" xfId="19575"/>
    <cellStyle name="Normal 11 62" xfId="19576"/>
    <cellStyle name="Normal 11 63" xfId="19577"/>
    <cellStyle name="Normal 11 64" xfId="19578"/>
    <cellStyle name="Normal 11 65" xfId="19579"/>
    <cellStyle name="Normal 11 66" xfId="19580"/>
    <cellStyle name="Normal 11 67" xfId="19581"/>
    <cellStyle name="Normal 11 68" xfId="19582"/>
    <cellStyle name="Normal 11 69" xfId="19583"/>
    <cellStyle name="Normal 11 7" xfId="19584"/>
    <cellStyle name="Normal 11 7 10" xfId="19585"/>
    <cellStyle name="Normal 11 7 11" xfId="19586"/>
    <cellStyle name="Normal 11 7 12" xfId="19587"/>
    <cellStyle name="Normal 11 7 13" xfId="19588"/>
    <cellStyle name="Normal 11 7 14" xfId="19589"/>
    <cellStyle name="Normal 11 7 15" xfId="19590"/>
    <cellStyle name="Normal 11 7 16" xfId="19591"/>
    <cellStyle name="Normal 11 7 17" xfId="19592"/>
    <cellStyle name="Normal 11 7 18" xfId="19593"/>
    <cellStyle name="Normal 11 7 19" xfId="19594"/>
    <cellStyle name="Normal 11 7 2" xfId="19595"/>
    <cellStyle name="Normal 11 7 20" xfId="19596"/>
    <cellStyle name="Normal 11 7 21" xfId="19597"/>
    <cellStyle name="Normal 11 7 22" xfId="19598"/>
    <cellStyle name="Normal 11 7 23" xfId="19599"/>
    <cellStyle name="Normal 11 7 24" xfId="19600"/>
    <cellStyle name="Normal 11 7 25" xfId="19601"/>
    <cellStyle name="Normal 11 7 26" xfId="19602"/>
    <cellStyle name="Normal 11 7 27" xfId="19603"/>
    <cellStyle name="Normal 11 7 28" xfId="19604"/>
    <cellStyle name="Normal 11 7 29" xfId="19605"/>
    <cellStyle name="Normal 11 7 3" xfId="19606"/>
    <cellStyle name="Normal 11 7 30" xfId="19607"/>
    <cellStyle name="Normal 11 7 4" xfId="19608"/>
    <cellStyle name="Normal 11 7 5" xfId="19609"/>
    <cellStyle name="Normal 11 7 6" xfId="19610"/>
    <cellStyle name="Normal 11 7 7" xfId="19611"/>
    <cellStyle name="Normal 11 7 8" xfId="19612"/>
    <cellStyle name="Normal 11 7 9" xfId="19613"/>
    <cellStyle name="Normal 11 70" xfId="19614"/>
    <cellStyle name="Normal 11 71" xfId="19615"/>
    <cellStyle name="Normal 11 72" xfId="19616"/>
    <cellStyle name="Normal 11 73" xfId="19617"/>
    <cellStyle name="Normal 11 74" xfId="19618"/>
    <cellStyle name="Normal 11 75" xfId="19619"/>
    <cellStyle name="Normal 11 76" xfId="19620"/>
    <cellStyle name="Normal 11 77" xfId="19621"/>
    <cellStyle name="Normal 11 78" xfId="19622"/>
    <cellStyle name="Normal 11 79" xfId="19623"/>
    <cellStyle name="Normal 11 8" xfId="19624"/>
    <cellStyle name="Normal 11 8 10" xfId="19625"/>
    <cellStyle name="Normal 11 8 11" xfId="19626"/>
    <cellStyle name="Normal 11 8 12" xfId="19627"/>
    <cellStyle name="Normal 11 8 13" xfId="19628"/>
    <cellStyle name="Normal 11 8 14" xfId="19629"/>
    <cellStyle name="Normal 11 8 15" xfId="19630"/>
    <cellStyle name="Normal 11 8 2" xfId="19631"/>
    <cellStyle name="Normal 11 8 3" xfId="19632"/>
    <cellStyle name="Normal 11 8 4" xfId="19633"/>
    <cellStyle name="Normal 11 8 5" xfId="19634"/>
    <cellStyle name="Normal 11 8 6" xfId="19635"/>
    <cellStyle name="Normal 11 8 7" xfId="19636"/>
    <cellStyle name="Normal 11 8 8" xfId="19637"/>
    <cellStyle name="Normal 11 8 9" xfId="19638"/>
    <cellStyle name="Normal 11 80" xfId="19639"/>
    <cellStyle name="Normal 11 81" xfId="19640"/>
    <cellStyle name="Normal 11 82" xfId="19641"/>
    <cellStyle name="Normal 11 83" xfId="19642"/>
    <cellStyle name="Normal 11 84" xfId="19643"/>
    <cellStyle name="Normal 11 85" xfId="19644"/>
    <cellStyle name="Normal 11 86" xfId="19645"/>
    <cellStyle name="Normal 11 9" xfId="19646"/>
    <cellStyle name="Normal 11 9 10" xfId="19647"/>
    <cellStyle name="Normal 11 9 11" xfId="19648"/>
    <cellStyle name="Normal 11 9 12" xfId="19649"/>
    <cellStyle name="Normal 11 9 13" xfId="19650"/>
    <cellStyle name="Normal 11 9 14" xfId="19651"/>
    <cellStyle name="Normal 11 9 15" xfId="19652"/>
    <cellStyle name="Normal 11 9 2" xfId="19653"/>
    <cellStyle name="Normal 11 9 3" xfId="19654"/>
    <cellStyle name="Normal 11 9 4" xfId="19655"/>
    <cellStyle name="Normal 11 9 5" xfId="19656"/>
    <cellStyle name="Normal 11 9 6" xfId="19657"/>
    <cellStyle name="Normal 11 9 7" xfId="19658"/>
    <cellStyle name="Normal 11 9 8" xfId="19659"/>
    <cellStyle name="Normal 11 9 9" xfId="19660"/>
    <cellStyle name="Normal 110" xfId="19661"/>
    <cellStyle name="Normal 110 2" xfId="19662"/>
    <cellStyle name="Normal 110 3" xfId="19663"/>
    <cellStyle name="Normal 110 4" xfId="19664"/>
    <cellStyle name="Normal 111" xfId="19665"/>
    <cellStyle name="Normal 112" xfId="19666"/>
    <cellStyle name="Normal 113" xfId="19667"/>
    <cellStyle name="Normal 114" xfId="19668"/>
    <cellStyle name="Normal 115" xfId="19669"/>
    <cellStyle name="Normal 116" xfId="19670"/>
    <cellStyle name="Normal 117" xfId="19671"/>
    <cellStyle name="Normal 118" xfId="19672"/>
    <cellStyle name="Normal 118 2" xfId="19673"/>
    <cellStyle name="Normal 119" xfId="19674"/>
    <cellStyle name="Normal 12" xfId="19675"/>
    <cellStyle name="Normal 12 10" xfId="19676"/>
    <cellStyle name="Normal 12 10 10" xfId="19677"/>
    <cellStyle name="Normal 12 10 11" xfId="19678"/>
    <cellStyle name="Normal 12 10 12" xfId="19679"/>
    <cellStyle name="Normal 12 10 13" xfId="19680"/>
    <cellStyle name="Normal 12 10 14" xfId="19681"/>
    <cellStyle name="Normal 12 10 15" xfId="19682"/>
    <cellStyle name="Normal 12 10 2" xfId="19683"/>
    <cellStyle name="Normal 12 10 3" xfId="19684"/>
    <cellStyle name="Normal 12 10 4" xfId="19685"/>
    <cellStyle name="Normal 12 10 5" xfId="19686"/>
    <cellStyle name="Normal 12 10 6" xfId="19687"/>
    <cellStyle name="Normal 12 10 7" xfId="19688"/>
    <cellStyle name="Normal 12 10 8" xfId="19689"/>
    <cellStyle name="Normal 12 10 9" xfId="19690"/>
    <cellStyle name="Normal 12 11" xfId="19691"/>
    <cellStyle name="Normal 12 11 10" xfId="19692"/>
    <cellStyle name="Normal 12 11 11" xfId="19693"/>
    <cellStyle name="Normal 12 11 12" xfId="19694"/>
    <cellStyle name="Normal 12 11 13" xfId="19695"/>
    <cellStyle name="Normal 12 11 14" xfId="19696"/>
    <cellStyle name="Normal 12 11 15" xfId="19697"/>
    <cellStyle name="Normal 12 11 2" xfId="19698"/>
    <cellStyle name="Normal 12 11 3" xfId="19699"/>
    <cellStyle name="Normal 12 11 4" xfId="19700"/>
    <cellStyle name="Normal 12 11 5" xfId="19701"/>
    <cellStyle name="Normal 12 11 6" xfId="19702"/>
    <cellStyle name="Normal 12 11 7" xfId="19703"/>
    <cellStyle name="Normal 12 11 8" xfId="19704"/>
    <cellStyle name="Normal 12 11 9" xfId="19705"/>
    <cellStyle name="Normal 12 12" xfId="19706"/>
    <cellStyle name="Normal 12 12 10" xfId="19707"/>
    <cellStyle name="Normal 12 12 11" xfId="19708"/>
    <cellStyle name="Normal 12 12 12" xfId="19709"/>
    <cellStyle name="Normal 12 12 13" xfId="19710"/>
    <cellStyle name="Normal 12 12 14" xfId="19711"/>
    <cellStyle name="Normal 12 12 15" xfId="19712"/>
    <cellStyle name="Normal 12 12 2" xfId="19713"/>
    <cellStyle name="Normal 12 12 3" xfId="19714"/>
    <cellStyle name="Normal 12 12 4" xfId="19715"/>
    <cellStyle name="Normal 12 12 5" xfId="19716"/>
    <cellStyle name="Normal 12 12 6" xfId="19717"/>
    <cellStyle name="Normal 12 12 7" xfId="19718"/>
    <cellStyle name="Normal 12 12 8" xfId="19719"/>
    <cellStyle name="Normal 12 12 9" xfId="19720"/>
    <cellStyle name="Normal 12 13" xfId="19721"/>
    <cellStyle name="Normal 12 13 10" xfId="19722"/>
    <cellStyle name="Normal 12 13 11" xfId="19723"/>
    <cellStyle name="Normal 12 13 12" xfId="19724"/>
    <cellStyle name="Normal 12 13 13" xfId="19725"/>
    <cellStyle name="Normal 12 13 14" xfId="19726"/>
    <cellStyle name="Normal 12 13 15" xfId="19727"/>
    <cellStyle name="Normal 12 13 2" xfId="19728"/>
    <cellStyle name="Normal 12 13 3" xfId="19729"/>
    <cellStyle name="Normal 12 13 4" xfId="19730"/>
    <cellStyle name="Normal 12 13 5" xfId="19731"/>
    <cellStyle name="Normal 12 13 6" xfId="19732"/>
    <cellStyle name="Normal 12 13 7" xfId="19733"/>
    <cellStyle name="Normal 12 13 8" xfId="19734"/>
    <cellStyle name="Normal 12 13 9" xfId="19735"/>
    <cellStyle name="Normal 12 14" xfId="19736"/>
    <cellStyle name="Normal 12 14 10" xfId="19737"/>
    <cellStyle name="Normal 12 14 11" xfId="19738"/>
    <cellStyle name="Normal 12 14 12" xfId="19739"/>
    <cellStyle name="Normal 12 14 13" xfId="19740"/>
    <cellStyle name="Normal 12 14 14" xfId="19741"/>
    <cellStyle name="Normal 12 14 15" xfId="19742"/>
    <cellStyle name="Normal 12 14 2" xfId="19743"/>
    <cellStyle name="Normal 12 14 3" xfId="19744"/>
    <cellStyle name="Normal 12 14 4" xfId="19745"/>
    <cellStyle name="Normal 12 14 5" xfId="19746"/>
    <cellStyle name="Normal 12 14 6" xfId="19747"/>
    <cellStyle name="Normal 12 14 7" xfId="19748"/>
    <cellStyle name="Normal 12 14 8" xfId="19749"/>
    <cellStyle name="Normal 12 14 9" xfId="19750"/>
    <cellStyle name="Normal 12 15" xfId="19751"/>
    <cellStyle name="Normal 12 15 10" xfId="19752"/>
    <cellStyle name="Normal 12 15 11" xfId="19753"/>
    <cellStyle name="Normal 12 15 12" xfId="19754"/>
    <cellStyle name="Normal 12 15 13" xfId="19755"/>
    <cellStyle name="Normal 12 15 14" xfId="19756"/>
    <cellStyle name="Normal 12 15 15" xfId="19757"/>
    <cellStyle name="Normal 12 15 2" xfId="19758"/>
    <cellStyle name="Normal 12 15 3" xfId="19759"/>
    <cellStyle name="Normal 12 15 4" xfId="19760"/>
    <cellStyle name="Normal 12 15 5" xfId="19761"/>
    <cellStyle name="Normal 12 15 6" xfId="19762"/>
    <cellStyle name="Normal 12 15 7" xfId="19763"/>
    <cellStyle name="Normal 12 15 8" xfId="19764"/>
    <cellStyle name="Normal 12 15 9" xfId="19765"/>
    <cellStyle name="Normal 12 16" xfId="19766"/>
    <cellStyle name="Normal 12 16 10" xfId="19767"/>
    <cellStyle name="Normal 12 16 11" xfId="19768"/>
    <cellStyle name="Normal 12 16 12" xfId="19769"/>
    <cellStyle name="Normal 12 16 13" xfId="19770"/>
    <cellStyle name="Normal 12 16 14" xfId="19771"/>
    <cellStyle name="Normal 12 16 15" xfId="19772"/>
    <cellStyle name="Normal 12 16 2" xfId="19773"/>
    <cellStyle name="Normal 12 16 3" xfId="19774"/>
    <cellStyle name="Normal 12 16 4" xfId="19775"/>
    <cellStyle name="Normal 12 16 5" xfId="19776"/>
    <cellStyle name="Normal 12 16 6" xfId="19777"/>
    <cellStyle name="Normal 12 16 7" xfId="19778"/>
    <cellStyle name="Normal 12 16 8" xfId="19779"/>
    <cellStyle name="Normal 12 16 9" xfId="19780"/>
    <cellStyle name="Normal 12 17" xfId="19781"/>
    <cellStyle name="Normal 12 17 10" xfId="19782"/>
    <cellStyle name="Normal 12 17 11" xfId="19783"/>
    <cellStyle name="Normal 12 17 12" xfId="19784"/>
    <cellStyle name="Normal 12 17 13" xfId="19785"/>
    <cellStyle name="Normal 12 17 14" xfId="19786"/>
    <cellStyle name="Normal 12 17 15" xfId="19787"/>
    <cellStyle name="Normal 12 17 2" xfId="19788"/>
    <cellStyle name="Normal 12 17 3" xfId="19789"/>
    <cellStyle name="Normal 12 17 4" xfId="19790"/>
    <cellStyle name="Normal 12 17 5" xfId="19791"/>
    <cellStyle name="Normal 12 17 6" xfId="19792"/>
    <cellStyle name="Normal 12 17 7" xfId="19793"/>
    <cellStyle name="Normal 12 17 8" xfId="19794"/>
    <cellStyle name="Normal 12 17 9" xfId="19795"/>
    <cellStyle name="Normal 12 18" xfId="19796"/>
    <cellStyle name="Normal 12 18 10" xfId="19797"/>
    <cellStyle name="Normal 12 18 11" xfId="19798"/>
    <cellStyle name="Normal 12 18 12" xfId="19799"/>
    <cellStyle name="Normal 12 18 13" xfId="19800"/>
    <cellStyle name="Normal 12 18 14" xfId="19801"/>
    <cellStyle name="Normal 12 18 15" xfId="19802"/>
    <cellStyle name="Normal 12 18 2" xfId="19803"/>
    <cellStyle name="Normal 12 18 3" xfId="19804"/>
    <cellStyle name="Normal 12 18 4" xfId="19805"/>
    <cellStyle name="Normal 12 18 5" xfId="19806"/>
    <cellStyle name="Normal 12 18 6" xfId="19807"/>
    <cellStyle name="Normal 12 18 7" xfId="19808"/>
    <cellStyle name="Normal 12 18 8" xfId="19809"/>
    <cellStyle name="Normal 12 18 9" xfId="19810"/>
    <cellStyle name="Normal 12 19" xfId="19811"/>
    <cellStyle name="Normal 12 19 10" xfId="19812"/>
    <cellStyle name="Normal 12 19 11" xfId="19813"/>
    <cellStyle name="Normal 12 19 12" xfId="19814"/>
    <cellStyle name="Normal 12 19 13" xfId="19815"/>
    <cellStyle name="Normal 12 19 14" xfId="19816"/>
    <cellStyle name="Normal 12 19 15" xfId="19817"/>
    <cellStyle name="Normal 12 19 2" xfId="19818"/>
    <cellStyle name="Normal 12 19 3" xfId="19819"/>
    <cellStyle name="Normal 12 19 4" xfId="19820"/>
    <cellStyle name="Normal 12 19 5" xfId="19821"/>
    <cellStyle name="Normal 12 19 6" xfId="19822"/>
    <cellStyle name="Normal 12 19 7" xfId="19823"/>
    <cellStyle name="Normal 12 19 8" xfId="19824"/>
    <cellStyle name="Normal 12 19 9" xfId="19825"/>
    <cellStyle name="Normal 12 2" xfId="19826"/>
    <cellStyle name="Normal 12 2 10" xfId="19827"/>
    <cellStyle name="Normal 12 2 11" xfId="19828"/>
    <cellStyle name="Normal 12 2 12" xfId="19829"/>
    <cellStyle name="Normal 12 2 13" xfId="19830"/>
    <cellStyle name="Normal 12 2 14" xfId="19831"/>
    <cellStyle name="Normal 12 2 15" xfId="19832"/>
    <cellStyle name="Normal 12 2 16" xfId="19833"/>
    <cellStyle name="Normal 12 2 17" xfId="19834"/>
    <cellStyle name="Normal 12 2 18" xfId="19835"/>
    <cellStyle name="Normal 12 2 19" xfId="19836"/>
    <cellStyle name="Normal 12 2 2" xfId="19837"/>
    <cellStyle name="Normal 12 2 20" xfId="19838"/>
    <cellStyle name="Normal 12 2 21" xfId="19839"/>
    <cellStyle name="Normal 12 2 22" xfId="19840"/>
    <cellStyle name="Normal 12 2 23" xfId="19841"/>
    <cellStyle name="Normal 12 2 24" xfId="19842"/>
    <cellStyle name="Normal 12 2 25" xfId="19843"/>
    <cellStyle name="Normal 12 2 26" xfId="19844"/>
    <cellStyle name="Normal 12 2 27" xfId="19845"/>
    <cellStyle name="Normal 12 2 28" xfId="19846"/>
    <cellStyle name="Normal 12 2 29" xfId="19847"/>
    <cellStyle name="Normal 12 2 3" xfId="19848"/>
    <cellStyle name="Normal 12 2 30" xfId="19849"/>
    <cellStyle name="Normal 12 2 4" xfId="19850"/>
    <cellStyle name="Normal 12 2 5" xfId="19851"/>
    <cellStyle name="Normal 12 2 6" xfId="19852"/>
    <cellStyle name="Normal 12 2 7" xfId="19853"/>
    <cellStyle name="Normal 12 2 8" xfId="19854"/>
    <cellStyle name="Normal 12 2 9" xfId="19855"/>
    <cellStyle name="Normal 12 20" xfId="19856"/>
    <cellStyle name="Normal 12 20 10" xfId="19857"/>
    <cellStyle name="Normal 12 20 11" xfId="19858"/>
    <cellStyle name="Normal 12 20 12" xfId="19859"/>
    <cellStyle name="Normal 12 20 13" xfId="19860"/>
    <cellStyle name="Normal 12 20 14" xfId="19861"/>
    <cellStyle name="Normal 12 20 15" xfId="19862"/>
    <cellStyle name="Normal 12 20 2" xfId="19863"/>
    <cellStyle name="Normal 12 20 3" xfId="19864"/>
    <cellStyle name="Normal 12 20 4" xfId="19865"/>
    <cellStyle name="Normal 12 20 5" xfId="19866"/>
    <cellStyle name="Normal 12 20 6" xfId="19867"/>
    <cellStyle name="Normal 12 20 7" xfId="19868"/>
    <cellStyle name="Normal 12 20 8" xfId="19869"/>
    <cellStyle name="Normal 12 20 9" xfId="19870"/>
    <cellStyle name="Normal 12 21" xfId="19871"/>
    <cellStyle name="Normal 12 21 10" xfId="19872"/>
    <cellStyle name="Normal 12 21 11" xfId="19873"/>
    <cellStyle name="Normal 12 21 12" xfId="19874"/>
    <cellStyle name="Normal 12 21 13" xfId="19875"/>
    <cellStyle name="Normal 12 21 14" xfId="19876"/>
    <cellStyle name="Normal 12 21 15" xfId="19877"/>
    <cellStyle name="Normal 12 21 2" xfId="19878"/>
    <cellStyle name="Normal 12 21 3" xfId="19879"/>
    <cellStyle name="Normal 12 21 4" xfId="19880"/>
    <cellStyle name="Normal 12 21 5" xfId="19881"/>
    <cellStyle name="Normal 12 21 6" xfId="19882"/>
    <cellStyle name="Normal 12 21 7" xfId="19883"/>
    <cellStyle name="Normal 12 21 8" xfId="19884"/>
    <cellStyle name="Normal 12 21 9" xfId="19885"/>
    <cellStyle name="Normal 12 22" xfId="19886"/>
    <cellStyle name="Normal 12 22 10" xfId="19887"/>
    <cellStyle name="Normal 12 22 11" xfId="19888"/>
    <cellStyle name="Normal 12 22 12" xfId="19889"/>
    <cellStyle name="Normal 12 22 13" xfId="19890"/>
    <cellStyle name="Normal 12 22 14" xfId="19891"/>
    <cellStyle name="Normal 12 22 15" xfId="19892"/>
    <cellStyle name="Normal 12 22 2" xfId="19893"/>
    <cellStyle name="Normal 12 22 3" xfId="19894"/>
    <cellStyle name="Normal 12 22 4" xfId="19895"/>
    <cellStyle name="Normal 12 22 5" xfId="19896"/>
    <cellStyle name="Normal 12 22 6" xfId="19897"/>
    <cellStyle name="Normal 12 22 7" xfId="19898"/>
    <cellStyle name="Normal 12 22 8" xfId="19899"/>
    <cellStyle name="Normal 12 22 9" xfId="19900"/>
    <cellStyle name="Normal 12 23" xfId="19901"/>
    <cellStyle name="Normal 12 23 10" xfId="19902"/>
    <cellStyle name="Normal 12 23 11" xfId="19903"/>
    <cellStyle name="Normal 12 23 12" xfId="19904"/>
    <cellStyle name="Normal 12 23 13" xfId="19905"/>
    <cellStyle name="Normal 12 23 14" xfId="19906"/>
    <cellStyle name="Normal 12 23 15" xfId="19907"/>
    <cellStyle name="Normal 12 23 2" xfId="19908"/>
    <cellStyle name="Normal 12 23 3" xfId="19909"/>
    <cellStyle name="Normal 12 23 4" xfId="19910"/>
    <cellStyle name="Normal 12 23 5" xfId="19911"/>
    <cellStyle name="Normal 12 23 6" xfId="19912"/>
    <cellStyle name="Normal 12 23 7" xfId="19913"/>
    <cellStyle name="Normal 12 23 8" xfId="19914"/>
    <cellStyle name="Normal 12 23 9" xfId="19915"/>
    <cellStyle name="Normal 12 24" xfId="19916"/>
    <cellStyle name="Normal 12 24 10" xfId="19917"/>
    <cellStyle name="Normal 12 24 11" xfId="19918"/>
    <cellStyle name="Normal 12 24 12" xfId="19919"/>
    <cellStyle name="Normal 12 24 13" xfId="19920"/>
    <cellStyle name="Normal 12 24 14" xfId="19921"/>
    <cellStyle name="Normal 12 24 15" xfId="19922"/>
    <cellStyle name="Normal 12 24 2" xfId="19923"/>
    <cellStyle name="Normal 12 24 3" xfId="19924"/>
    <cellStyle name="Normal 12 24 4" xfId="19925"/>
    <cellStyle name="Normal 12 24 5" xfId="19926"/>
    <cellStyle name="Normal 12 24 6" xfId="19927"/>
    <cellStyle name="Normal 12 24 7" xfId="19928"/>
    <cellStyle name="Normal 12 24 8" xfId="19929"/>
    <cellStyle name="Normal 12 24 9" xfId="19930"/>
    <cellStyle name="Normal 12 25" xfId="19931"/>
    <cellStyle name="Normal 12 25 10" xfId="19932"/>
    <cellStyle name="Normal 12 25 11" xfId="19933"/>
    <cellStyle name="Normal 12 25 12" xfId="19934"/>
    <cellStyle name="Normal 12 25 13" xfId="19935"/>
    <cellStyle name="Normal 12 25 14" xfId="19936"/>
    <cellStyle name="Normal 12 25 15" xfId="19937"/>
    <cellStyle name="Normal 12 25 2" xfId="19938"/>
    <cellStyle name="Normal 12 25 3" xfId="19939"/>
    <cellStyle name="Normal 12 25 4" xfId="19940"/>
    <cellStyle name="Normal 12 25 5" xfId="19941"/>
    <cellStyle name="Normal 12 25 6" xfId="19942"/>
    <cellStyle name="Normal 12 25 7" xfId="19943"/>
    <cellStyle name="Normal 12 25 8" xfId="19944"/>
    <cellStyle name="Normal 12 25 9" xfId="19945"/>
    <cellStyle name="Normal 12 26" xfId="19946"/>
    <cellStyle name="Normal 12 26 10" xfId="19947"/>
    <cellStyle name="Normal 12 26 11" xfId="19948"/>
    <cellStyle name="Normal 12 26 12" xfId="19949"/>
    <cellStyle name="Normal 12 26 13" xfId="19950"/>
    <cellStyle name="Normal 12 26 14" xfId="19951"/>
    <cellStyle name="Normal 12 26 15" xfId="19952"/>
    <cellStyle name="Normal 12 26 2" xfId="19953"/>
    <cellStyle name="Normal 12 26 3" xfId="19954"/>
    <cellStyle name="Normal 12 26 4" xfId="19955"/>
    <cellStyle name="Normal 12 26 5" xfId="19956"/>
    <cellStyle name="Normal 12 26 6" xfId="19957"/>
    <cellStyle name="Normal 12 26 7" xfId="19958"/>
    <cellStyle name="Normal 12 26 8" xfId="19959"/>
    <cellStyle name="Normal 12 26 9" xfId="19960"/>
    <cellStyle name="Normal 12 27" xfId="19961"/>
    <cellStyle name="Normal 12 27 10" xfId="19962"/>
    <cellStyle name="Normal 12 27 11" xfId="19963"/>
    <cellStyle name="Normal 12 27 12" xfId="19964"/>
    <cellStyle name="Normal 12 27 13" xfId="19965"/>
    <cellStyle name="Normal 12 27 14" xfId="19966"/>
    <cellStyle name="Normal 12 27 15" xfId="19967"/>
    <cellStyle name="Normal 12 27 2" xfId="19968"/>
    <cellStyle name="Normal 12 27 3" xfId="19969"/>
    <cellStyle name="Normal 12 27 4" xfId="19970"/>
    <cellStyle name="Normal 12 27 5" xfId="19971"/>
    <cellStyle name="Normal 12 27 6" xfId="19972"/>
    <cellStyle name="Normal 12 27 7" xfId="19973"/>
    <cellStyle name="Normal 12 27 8" xfId="19974"/>
    <cellStyle name="Normal 12 27 9" xfId="19975"/>
    <cellStyle name="Normal 12 28" xfId="19976"/>
    <cellStyle name="Normal 12 28 10" xfId="19977"/>
    <cellStyle name="Normal 12 28 11" xfId="19978"/>
    <cellStyle name="Normal 12 28 12" xfId="19979"/>
    <cellStyle name="Normal 12 28 13" xfId="19980"/>
    <cellStyle name="Normal 12 28 14" xfId="19981"/>
    <cellStyle name="Normal 12 28 15" xfId="19982"/>
    <cellStyle name="Normal 12 28 2" xfId="19983"/>
    <cellStyle name="Normal 12 28 3" xfId="19984"/>
    <cellStyle name="Normal 12 28 4" xfId="19985"/>
    <cellStyle name="Normal 12 28 5" xfId="19986"/>
    <cellStyle name="Normal 12 28 6" xfId="19987"/>
    <cellStyle name="Normal 12 28 7" xfId="19988"/>
    <cellStyle name="Normal 12 28 8" xfId="19989"/>
    <cellStyle name="Normal 12 28 9" xfId="19990"/>
    <cellStyle name="Normal 12 29" xfId="19991"/>
    <cellStyle name="Normal 12 29 10" xfId="19992"/>
    <cellStyle name="Normal 12 29 11" xfId="19993"/>
    <cellStyle name="Normal 12 29 12" xfId="19994"/>
    <cellStyle name="Normal 12 29 13" xfId="19995"/>
    <cellStyle name="Normal 12 29 14" xfId="19996"/>
    <cellStyle name="Normal 12 29 15" xfId="19997"/>
    <cellStyle name="Normal 12 29 2" xfId="19998"/>
    <cellStyle name="Normal 12 29 3" xfId="19999"/>
    <cellStyle name="Normal 12 29 4" xfId="20000"/>
    <cellStyle name="Normal 12 29 5" xfId="20001"/>
    <cellStyle name="Normal 12 29 6" xfId="20002"/>
    <cellStyle name="Normal 12 29 7" xfId="20003"/>
    <cellStyle name="Normal 12 29 8" xfId="20004"/>
    <cellStyle name="Normal 12 29 9" xfId="20005"/>
    <cellStyle name="Normal 12 3" xfId="20006"/>
    <cellStyle name="Normal 12 3 10" xfId="20007"/>
    <cellStyle name="Normal 12 3 11" xfId="20008"/>
    <cellStyle name="Normal 12 3 12" xfId="20009"/>
    <cellStyle name="Normal 12 3 13" xfId="20010"/>
    <cellStyle name="Normal 12 3 14" xfId="20011"/>
    <cellStyle name="Normal 12 3 15" xfId="20012"/>
    <cellStyle name="Normal 12 3 16" xfId="20013"/>
    <cellStyle name="Normal 12 3 17" xfId="20014"/>
    <cellStyle name="Normal 12 3 18" xfId="20015"/>
    <cellStyle name="Normal 12 3 19" xfId="20016"/>
    <cellStyle name="Normal 12 3 2" xfId="20017"/>
    <cellStyle name="Normal 12 3 20" xfId="20018"/>
    <cellStyle name="Normal 12 3 21" xfId="20019"/>
    <cellStyle name="Normal 12 3 22" xfId="20020"/>
    <cellStyle name="Normal 12 3 23" xfId="20021"/>
    <cellStyle name="Normal 12 3 24" xfId="20022"/>
    <cellStyle name="Normal 12 3 25" xfId="20023"/>
    <cellStyle name="Normal 12 3 26" xfId="20024"/>
    <cellStyle name="Normal 12 3 27" xfId="20025"/>
    <cellStyle name="Normal 12 3 28" xfId="20026"/>
    <cellStyle name="Normal 12 3 29" xfId="20027"/>
    <cellStyle name="Normal 12 3 3" xfId="20028"/>
    <cellStyle name="Normal 12 3 30" xfId="20029"/>
    <cellStyle name="Normal 12 3 4" xfId="20030"/>
    <cellStyle name="Normal 12 3 5" xfId="20031"/>
    <cellStyle name="Normal 12 3 6" xfId="20032"/>
    <cellStyle name="Normal 12 3 7" xfId="20033"/>
    <cellStyle name="Normal 12 3 8" xfId="20034"/>
    <cellStyle name="Normal 12 3 9" xfId="20035"/>
    <cellStyle name="Normal 12 30" xfId="20036"/>
    <cellStyle name="Normal 12 30 10" xfId="20037"/>
    <cellStyle name="Normal 12 30 11" xfId="20038"/>
    <cellStyle name="Normal 12 30 12" xfId="20039"/>
    <cellStyle name="Normal 12 30 13" xfId="20040"/>
    <cellStyle name="Normal 12 30 14" xfId="20041"/>
    <cellStyle name="Normal 12 30 15" xfId="20042"/>
    <cellStyle name="Normal 12 30 2" xfId="20043"/>
    <cellStyle name="Normal 12 30 3" xfId="20044"/>
    <cellStyle name="Normal 12 30 4" xfId="20045"/>
    <cellStyle name="Normal 12 30 5" xfId="20046"/>
    <cellStyle name="Normal 12 30 6" xfId="20047"/>
    <cellStyle name="Normal 12 30 7" xfId="20048"/>
    <cellStyle name="Normal 12 30 8" xfId="20049"/>
    <cellStyle name="Normal 12 30 9" xfId="20050"/>
    <cellStyle name="Normal 12 31" xfId="20051"/>
    <cellStyle name="Normal 12 31 10" xfId="20052"/>
    <cellStyle name="Normal 12 31 11" xfId="20053"/>
    <cellStyle name="Normal 12 31 12" xfId="20054"/>
    <cellStyle name="Normal 12 31 13" xfId="20055"/>
    <cellStyle name="Normal 12 31 14" xfId="20056"/>
    <cellStyle name="Normal 12 31 15" xfId="20057"/>
    <cellStyle name="Normal 12 31 2" xfId="20058"/>
    <cellStyle name="Normal 12 31 3" xfId="20059"/>
    <cellStyle name="Normal 12 31 4" xfId="20060"/>
    <cellStyle name="Normal 12 31 5" xfId="20061"/>
    <cellStyle name="Normal 12 31 6" xfId="20062"/>
    <cellStyle name="Normal 12 31 7" xfId="20063"/>
    <cellStyle name="Normal 12 31 8" xfId="20064"/>
    <cellStyle name="Normal 12 31 9" xfId="20065"/>
    <cellStyle name="Normal 12 32" xfId="20066"/>
    <cellStyle name="Normal 12 32 10" xfId="20067"/>
    <cellStyle name="Normal 12 32 11" xfId="20068"/>
    <cellStyle name="Normal 12 32 12" xfId="20069"/>
    <cellStyle name="Normal 12 32 13" xfId="20070"/>
    <cellStyle name="Normal 12 32 14" xfId="20071"/>
    <cellStyle name="Normal 12 32 15" xfId="20072"/>
    <cellStyle name="Normal 12 32 2" xfId="20073"/>
    <cellStyle name="Normal 12 32 3" xfId="20074"/>
    <cellStyle name="Normal 12 32 4" xfId="20075"/>
    <cellStyle name="Normal 12 32 5" xfId="20076"/>
    <cellStyle name="Normal 12 32 6" xfId="20077"/>
    <cellStyle name="Normal 12 32 7" xfId="20078"/>
    <cellStyle name="Normal 12 32 8" xfId="20079"/>
    <cellStyle name="Normal 12 32 9" xfId="20080"/>
    <cellStyle name="Normal 12 33" xfId="20081"/>
    <cellStyle name="Normal 12 33 10" xfId="20082"/>
    <cellStyle name="Normal 12 33 11" xfId="20083"/>
    <cellStyle name="Normal 12 33 12" xfId="20084"/>
    <cellStyle name="Normal 12 33 13" xfId="20085"/>
    <cellStyle name="Normal 12 33 14" xfId="20086"/>
    <cellStyle name="Normal 12 33 15" xfId="20087"/>
    <cellStyle name="Normal 12 33 2" xfId="20088"/>
    <cellStyle name="Normal 12 33 3" xfId="20089"/>
    <cellStyle name="Normal 12 33 4" xfId="20090"/>
    <cellStyle name="Normal 12 33 5" xfId="20091"/>
    <cellStyle name="Normal 12 33 6" xfId="20092"/>
    <cellStyle name="Normal 12 33 7" xfId="20093"/>
    <cellStyle name="Normal 12 33 8" xfId="20094"/>
    <cellStyle name="Normal 12 33 9" xfId="20095"/>
    <cellStyle name="Normal 12 34" xfId="20096"/>
    <cellStyle name="Normal 12 34 10" xfId="20097"/>
    <cellStyle name="Normal 12 34 11" xfId="20098"/>
    <cellStyle name="Normal 12 34 12" xfId="20099"/>
    <cellStyle name="Normal 12 34 13" xfId="20100"/>
    <cellStyle name="Normal 12 34 14" xfId="20101"/>
    <cellStyle name="Normal 12 34 15" xfId="20102"/>
    <cellStyle name="Normal 12 34 2" xfId="20103"/>
    <cellStyle name="Normal 12 34 3" xfId="20104"/>
    <cellStyle name="Normal 12 34 4" xfId="20105"/>
    <cellStyle name="Normal 12 34 5" xfId="20106"/>
    <cellStyle name="Normal 12 34 6" xfId="20107"/>
    <cellStyle name="Normal 12 34 7" xfId="20108"/>
    <cellStyle name="Normal 12 34 8" xfId="20109"/>
    <cellStyle name="Normal 12 34 9" xfId="20110"/>
    <cellStyle name="Normal 12 35" xfId="20111"/>
    <cellStyle name="Normal 12 35 10" xfId="20112"/>
    <cellStyle name="Normal 12 35 11" xfId="20113"/>
    <cellStyle name="Normal 12 35 12" xfId="20114"/>
    <cellStyle name="Normal 12 35 13" xfId="20115"/>
    <cellStyle name="Normal 12 35 14" xfId="20116"/>
    <cellStyle name="Normal 12 35 15" xfId="20117"/>
    <cellStyle name="Normal 12 35 2" xfId="20118"/>
    <cellStyle name="Normal 12 35 3" xfId="20119"/>
    <cellStyle name="Normal 12 35 4" xfId="20120"/>
    <cellStyle name="Normal 12 35 5" xfId="20121"/>
    <cellStyle name="Normal 12 35 6" xfId="20122"/>
    <cellStyle name="Normal 12 35 7" xfId="20123"/>
    <cellStyle name="Normal 12 35 8" xfId="20124"/>
    <cellStyle name="Normal 12 35 9" xfId="20125"/>
    <cellStyle name="Normal 12 36" xfId="20126"/>
    <cellStyle name="Normal 12 36 10" xfId="20127"/>
    <cellStyle name="Normal 12 36 11" xfId="20128"/>
    <cellStyle name="Normal 12 36 12" xfId="20129"/>
    <cellStyle name="Normal 12 36 13" xfId="20130"/>
    <cellStyle name="Normal 12 36 14" xfId="20131"/>
    <cellStyle name="Normal 12 36 15" xfId="20132"/>
    <cellStyle name="Normal 12 36 2" xfId="20133"/>
    <cellStyle name="Normal 12 36 3" xfId="20134"/>
    <cellStyle name="Normal 12 36 4" xfId="20135"/>
    <cellStyle name="Normal 12 36 5" xfId="20136"/>
    <cellStyle name="Normal 12 36 6" xfId="20137"/>
    <cellStyle name="Normal 12 36 7" xfId="20138"/>
    <cellStyle name="Normal 12 36 8" xfId="20139"/>
    <cellStyle name="Normal 12 36 9" xfId="20140"/>
    <cellStyle name="Normal 12 37" xfId="20141"/>
    <cellStyle name="Normal 12 37 10" xfId="20142"/>
    <cellStyle name="Normal 12 37 11" xfId="20143"/>
    <cellStyle name="Normal 12 37 12" xfId="20144"/>
    <cellStyle name="Normal 12 37 13" xfId="20145"/>
    <cellStyle name="Normal 12 37 14" xfId="20146"/>
    <cellStyle name="Normal 12 37 15" xfId="20147"/>
    <cellStyle name="Normal 12 37 2" xfId="20148"/>
    <cellStyle name="Normal 12 37 3" xfId="20149"/>
    <cellStyle name="Normal 12 37 4" xfId="20150"/>
    <cellStyle name="Normal 12 37 5" xfId="20151"/>
    <cellStyle name="Normal 12 37 6" xfId="20152"/>
    <cellStyle name="Normal 12 37 7" xfId="20153"/>
    <cellStyle name="Normal 12 37 8" xfId="20154"/>
    <cellStyle name="Normal 12 37 9" xfId="20155"/>
    <cellStyle name="Normal 12 38" xfId="20156"/>
    <cellStyle name="Normal 12 38 10" xfId="20157"/>
    <cellStyle name="Normal 12 38 11" xfId="20158"/>
    <cellStyle name="Normal 12 38 12" xfId="20159"/>
    <cellStyle name="Normal 12 38 13" xfId="20160"/>
    <cellStyle name="Normal 12 38 14" xfId="20161"/>
    <cellStyle name="Normal 12 38 15" xfId="20162"/>
    <cellStyle name="Normal 12 38 2" xfId="20163"/>
    <cellStyle name="Normal 12 38 3" xfId="20164"/>
    <cellStyle name="Normal 12 38 4" xfId="20165"/>
    <cellStyle name="Normal 12 38 5" xfId="20166"/>
    <cellStyle name="Normal 12 38 6" xfId="20167"/>
    <cellStyle name="Normal 12 38 7" xfId="20168"/>
    <cellStyle name="Normal 12 38 8" xfId="20169"/>
    <cellStyle name="Normal 12 38 9" xfId="20170"/>
    <cellStyle name="Normal 12 39" xfId="20171"/>
    <cellStyle name="Normal 12 39 10" xfId="20172"/>
    <cellStyle name="Normal 12 39 11" xfId="20173"/>
    <cellStyle name="Normal 12 39 12" xfId="20174"/>
    <cellStyle name="Normal 12 39 13" xfId="20175"/>
    <cellStyle name="Normal 12 39 14" xfId="20176"/>
    <cellStyle name="Normal 12 39 15" xfId="20177"/>
    <cellStyle name="Normal 12 39 2" xfId="20178"/>
    <cellStyle name="Normal 12 39 3" xfId="20179"/>
    <cellStyle name="Normal 12 39 4" xfId="20180"/>
    <cellStyle name="Normal 12 39 5" xfId="20181"/>
    <cellStyle name="Normal 12 39 6" xfId="20182"/>
    <cellStyle name="Normal 12 39 7" xfId="20183"/>
    <cellStyle name="Normal 12 39 8" xfId="20184"/>
    <cellStyle name="Normal 12 39 9" xfId="20185"/>
    <cellStyle name="Normal 12 4" xfId="20186"/>
    <cellStyle name="Normal 12 4 10" xfId="20187"/>
    <cellStyle name="Normal 12 4 11" xfId="20188"/>
    <cellStyle name="Normal 12 4 12" xfId="20189"/>
    <cellStyle name="Normal 12 4 13" xfId="20190"/>
    <cellStyle name="Normal 12 4 14" xfId="20191"/>
    <cellStyle name="Normal 12 4 15" xfId="20192"/>
    <cellStyle name="Normal 12 4 2" xfId="20193"/>
    <cellStyle name="Normal 12 4 3" xfId="20194"/>
    <cellStyle name="Normal 12 4 4" xfId="20195"/>
    <cellStyle name="Normal 12 4 5" xfId="20196"/>
    <cellStyle name="Normal 12 4 6" xfId="20197"/>
    <cellStyle name="Normal 12 4 7" xfId="20198"/>
    <cellStyle name="Normal 12 4 8" xfId="20199"/>
    <cellStyle name="Normal 12 4 9" xfId="20200"/>
    <cellStyle name="Normal 12 40" xfId="20201"/>
    <cellStyle name="Normal 12 40 10" xfId="20202"/>
    <cellStyle name="Normal 12 40 11" xfId="20203"/>
    <cellStyle name="Normal 12 40 12" xfId="20204"/>
    <cellStyle name="Normal 12 40 13" xfId="20205"/>
    <cellStyle name="Normal 12 40 14" xfId="20206"/>
    <cellStyle name="Normal 12 40 15" xfId="20207"/>
    <cellStyle name="Normal 12 40 2" xfId="20208"/>
    <cellStyle name="Normal 12 40 3" xfId="20209"/>
    <cellStyle name="Normal 12 40 4" xfId="20210"/>
    <cellStyle name="Normal 12 40 5" xfId="20211"/>
    <cellStyle name="Normal 12 40 6" xfId="20212"/>
    <cellStyle name="Normal 12 40 7" xfId="20213"/>
    <cellStyle name="Normal 12 40 8" xfId="20214"/>
    <cellStyle name="Normal 12 40 9" xfId="20215"/>
    <cellStyle name="Normal 12 41" xfId="20216"/>
    <cellStyle name="Normal 12 41 10" xfId="20217"/>
    <cellStyle name="Normal 12 41 11" xfId="20218"/>
    <cellStyle name="Normal 12 41 12" xfId="20219"/>
    <cellStyle name="Normal 12 41 13" xfId="20220"/>
    <cellStyle name="Normal 12 41 14" xfId="20221"/>
    <cellStyle name="Normal 12 41 15" xfId="20222"/>
    <cellStyle name="Normal 12 41 2" xfId="20223"/>
    <cellStyle name="Normal 12 41 3" xfId="20224"/>
    <cellStyle name="Normal 12 41 4" xfId="20225"/>
    <cellStyle name="Normal 12 41 5" xfId="20226"/>
    <cellStyle name="Normal 12 41 6" xfId="20227"/>
    <cellStyle name="Normal 12 41 7" xfId="20228"/>
    <cellStyle name="Normal 12 41 8" xfId="20229"/>
    <cellStyle name="Normal 12 41 9" xfId="20230"/>
    <cellStyle name="Normal 12 42" xfId="20231"/>
    <cellStyle name="Normal 12 42 10" xfId="20232"/>
    <cellStyle name="Normal 12 42 11" xfId="20233"/>
    <cellStyle name="Normal 12 42 12" xfId="20234"/>
    <cellStyle name="Normal 12 42 13" xfId="20235"/>
    <cellStyle name="Normal 12 42 14" xfId="20236"/>
    <cellStyle name="Normal 12 42 15" xfId="20237"/>
    <cellStyle name="Normal 12 42 2" xfId="20238"/>
    <cellStyle name="Normal 12 42 3" xfId="20239"/>
    <cellStyle name="Normal 12 42 4" xfId="20240"/>
    <cellStyle name="Normal 12 42 5" xfId="20241"/>
    <cellStyle name="Normal 12 42 6" xfId="20242"/>
    <cellStyle name="Normal 12 42 7" xfId="20243"/>
    <cellStyle name="Normal 12 42 8" xfId="20244"/>
    <cellStyle name="Normal 12 42 9" xfId="20245"/>
    <cellStyle name="Normal 12 43" xfId="20246"/>
    <cellStyle name="Normal 12 43 10" xfId="20247"/>
    <cellStyle name="Normal 12 43 11" xfId="20248"/>
    <cellStyle name="Normal 12 43 12" xfId="20249"/>
    <cellStyle name="Normal 12 43 13" xfId="20250"/>
    <cellStyle name="Normal 12 43 14" xfId="20251"/>
    <cellStyle name="Normal 12 43 15" xfId="20252"/>
    <cellStyle name="Normal 12 43 2" xfId="20253"/>
    <cellStyle name="Normal 12 43 3" xfId="20254"/>
    <cellStyle name="Normal 12 43 4" xfId="20255"/>
    <cellStyle name="Normal 12 43 5" xfId="20256"/>
    <cellStyle name="Normal 12 43 6" xfId="20257"/>
    <cellStyle name="Normal 12 43 7" xfId="20258"/>
    <cellStyle name="Normal 12 43 8" xfId="20259"/>
    <cellStyle name="Normal 12 43 9" xfId="20260"/>
    <cellStyle name="Normal 12 44" xfId="20261"/>
    <cellStyle name="Normal 12 44 10" xfId="20262"/>
    <cellStyle name="Normal 12 44 11" xfId="20263"/>
    <cellStyle name="Normal 12 44 12" xfId="20264"/>
    <cellStyle name="Normal 12 44 13" xfId="20265"/>
    <cellStyle name="Normal 12 44 14" xfId="20266"/>
    <cellStyle name="Normal 12 44 15" xfId="20267"/>
    <cellStyle name="Normal 12 44 2" xfId="20268"/>
    <cellStyle name="Normal 12 44 3" xfId="20269"/>
    <cellStyle name="Normal 12 44 4" xfId="20270"/>
    <cellStyle name="Normal 12 44 5" xfId="20271"/>
    <cellStyle name="Normal 12 44 6" xfId="20272"/>
    <cellStyle name="Normal 12 44 7" xfId="20273"/>
    <cellStyle name="Normal 12 44 8" xfId="20274"/>
    <cellStyle name="Normal 12 44 9" xfId="20275"/>
    <cellStyle name="Normal 12 45" xfId="20276"/>
    <cellStyle name="Normal 12 45 10" xfId="20277"/>
    <cellStyle name="Normal 12 45 11" xfId="20278"/>
    <cellStyle name="Normal 12 45 12" xfId="20279"/>
    <cellStyle name="Normal 12 45 13" xfId="20280"/>
    <cellStyle name="Normal 12 45 14" xfId="20281"/>
    <cellStyle name="Normal 12 45 15" xfId="20282"/>
    <cellStyle name="Normal 12 45 2" xfId="20283"/>
    <cellStyle name="Normal 12 45 3" xfId="20284"/>
    <cellStyle name="Normal 12 45 4" xfId="20285"/>
    <cellStyle name="Normal 12 45 5" xfId="20286"/>
    <cellStyle name="Normal 12 45 6" xfId="20287"/>
    <cellStyle name="Normal 12 45 7" xfId="20288"/>
    <cellStyle name="Normal 12 45 8" xfId="20289"/>
    <cellStyle name="Normal 12 45 9" xfId="20290"/>
    <cellStyle name="Normal 12 46" xfId="20291"/>
    <cellStyle name="Normal 12 46 10" xfId="20292"/>
    <cellStyle name="Normal 12 46 11" xfId="20293"/>
    <cellStyle name="Normal 12 46 12" xfId="20294"/>
    <cellStyle name="Normal 12 46 13" xfId="20295"/>
    <cellStyle name="Normal 12 46 14" xfId="20296"/>
    <cellStyle name="Normal 12 46 15" xfId="20297"/>
    <cellStyle name="Normal 12 46 16" xfId="20298"/>
    <cellStyle name="Normal 12 46 17" xfId="20299"/>
    <cellStyle name="Normal 12 46 18" xfId="20300"/>
    <cellStyle name="Normal 12 46 19" xfId="20301"/>
    <cellStyle name="Normal 12 46 2" xfId="20302"/>
    <cellStyle name="Normal 12 46 20" xfId="20303"/>
    <cellStyle name="Normal 12 46 21" xfId="20304"/>
    <cellStyle name="Normal 12 46 22" xfId="20305"/>
    <cellStyle name="Normal 12 46 23" xfId="20306"/>
    <cellStyle name="Normal 12 46 3" xfId="20307"/>
    <cellStyle name="Normal 12 46 4" xfId="20308"/>
    <cellStyle name="Normal 12 46 5" xfId="20309"/>
    <cellStyle name="Normal 12 46 6" xfId="20310"/>
    <cellStyle name="Normal 12 46 7" xfId="20311"/>
    <cellStyle name="Normal 12 46 8" xfId="20312"/>
    <cellStyle name="Normal 12 46 9" xfId="20313"/>
    <cellStyle name="Normal 12 47" xfId="20314"/>
    <cellStyle name="Normal 12 47 10" xfId="20315"/>
    <cellStyle name="Normal 12 47 11" xfId="20316"/>
    <cellStyle name="Normal 12 47 12" xfId="20317"/>
    <cellStyle name="Normal 12 47 13" xfId="20318"/>
    <cellStyle name="Normal 12 47 14" xfId="20319"/>
    <cellStyle name="Normal 12 47 15" xfId="20320"/>
    <cellStyle name="Normal 12 47 16" xfId="20321"/>
    <cellStyle name="Normal 12 47 17" xfId="20322"/>
    <cellStyle name="Normal 12 47 18" xfId="20323"/>
    <cellStyle name="Normal 12 47 19" xfId="20324"/>
    <cellStyle name="Normal 12 47 2" xfId="20325"/>
    <cellStyle name="Normal 12 47 20" xfId="20326"/>
    <cellStyle name="Normal 12 47 21" xfId="20327"/>
    <cellStyle name="Normal 12 47 22" xfId="20328"/>
    <cellStyle name="Normal 12 47 23" xfId="20329"/>
    <cellStyle name="Normal 12 47 3" xfId="20330"/>
    <cellStyle name="Normal 12 47 4" xfId="20331"/>
    <cellStyle name="Normal 12 47 5" xfId="20332"/>
    <cellStyle name="Normal 12 47 6" xfId="20333"/>
    <cellStyle name="Normal 12 47 7" xfId="20334"/>
    <cellStyle name="Normal 12 47 8" xfId="20335"/>
    <cellStyle name="Normal 12 47 9" xfId="20336"/>
    <cellStyle name="Normal 12 48" xfId="20337"/>
    <cellStyle name="Normal 12 48 10" xfId="20338"/>
    <cellStyle name="Normal 12 48 11" xfId="20339"/>
    <cellStyle name="Normal 12 48 12" xfId="20340"/>
    <cellStyle name="Normal 12 48 13" xfId="20341"/>
    <cellStyle name="Normal 12 48 14" xfId="20342"/>
    <cellStyle name="Normal 12 48 15" xfId="20343"/>
    <cellStyle name="Normal 12 48 16" xfId="20344"/>
    <cellStyle name="Normal 12 48 17" xfId="20345"/>
    <cellStyle name="Normal 12 48 18" xfId="20346"/>
    <cellStyle name="Normal 12 48 19" xfId="20347"/>
    <cellStyle name="Normal 12 48 2" xfId="20348"/>
    <cellStyle name="Normal 12 48 20" xfId="20349"/>
    <cellStyle name="Normal 12 48 21" xfId="20350"/>
    <cellStyle name="Normal 12 48 22" xfId="20351"/>
    <cellStyle name="Normal 12 48 23" xfId="20352"/>
    <cellStyle name="Normal 12 48 3" xfId="20353"/>
    <cellStyle name="Normal 12 48 4" xfId="20354"/>
    <cellStyle name="Normal 12 48 5" xfId="20355"/>
    <cellStyle name="Normal 12 48 6" xfId="20356"/>
    <cellStyle name="Normal 12 48 7" xfId="20357"/>
    <cellStyle name="Normal 12 48 8" xfId="20358"/>
    <cellStyle name="Normal 12 48 9" xfId="20359"/>
    <cellStyle name="Normal 12 49" xfId="20360"/>
    <cellStyle name="Normal 12 49 10" xfId="20361"/>
    <cellStyle name="Normal 12 49 11" xfId="20362"/>
    <cellStyle name="Normal 12 49 12" xfId="20363"/>
    <cellStyle name="Normal 12 49 13" xfId="20364"/>
    <cellStyle name="Normal 12 49 14" xfId="20365"/>
    <cellStyle name="Normal 12 49 15" xfId="20366"/>
    <cellStyle name="Normal 12 49 2" xfId="20367"/>
    <cellStyle name="Normal 12 49 3" xfId="20368"/>
    <cellStyle name="Normal 12 49 4" xfId="20369"/>
    <cellStyle name="Normal 12 49 5" xfId="20370"/>
    <cellStyle name="Normal 12 49 6" xfId="20371"/>
    <cellStyle name="Normal 12 49 7" xfId="20372"/>
    <cellStyle name="Normal 12 49 8" xfId="20373"/>
    <cellStyle name="Normal 12 49 9" xfId="20374"/>
    <cellStyle name="Normal 12 5" xfId="20375"/>
    <cellStyle name="Normal 12 5 10" xfId="20376"/>
    <cellStyle name="Normal 12 5 11" xfId="20377"/>
    <cellStyle name="Normal 12 5 12" xfId="20378"/>
    <cellStyle name="Normal 12 5 13" xfId="20379"/>
    <cellStyle name="Normal 12 5 14" xfId="20380"/>
    <cellStyle name="Normal 12 5 15" xfId="20381"/>
    <cellStyle name="Normal 12 5 2" xfId="20382"/>
    <cellStyle name="Normal 12 5 3" xfId="20383"/>
    <cellStyle name="Normal 12 5 4" xfId="20384"/>
    <cellStyle name="Normal 12 5 5" xfId="20385"/>
    <cellStyle name="Normal 12 5 6" xfId="20386"/>
    <cellStyle name="Normal 12 5 7" xfId="20387"/>
    <cellStyle name="Normal 12 5 8" xfId="20388"/>
    <cellStyle name="Normal 12 5 9" xfId="20389"/>
    <cellStyle name="Normal 12 50" xfId="20390"/>
    <cellStyle name="Normal 12 50 10" xfId="20391"/>
    <cellStyle name="Normal 12 50 11" xfId="20392"/>
    <cellStyle name="Normal 12 50 12" xfId="20393"/>
    <cellStyle name="Normal 12 50 13" xfId="20394"/>
    <cellStyle name="Normal 12 50 14" xfId="20395"/>
    <cellStyle name="Normal 12 50 15" xfId="20396"/>
    <cellStyle name="Normal 12 50 2" xfId="20397"/>
    <cellStyle name="Normal 12 50 3" xfId="20398"/>
    <cellStyle name="Normal 12 50 4" xfId="20399"/>
    <cellStyle name="Normal 12 50 5" xfId="20400"/>
    <cellStyle name="Normal 12 50 6" xfId="20401"/>
    <cellStyle name="Normal 12 50 7" xfId="20402"/>
    <cellStyle name="Normal 12 50 8" xfId="20403"/>
    <cellStyle name="Normal 12 50 9" xfId="20404"/>
    <cellStyle name="Normal 12 51" xfId="20405"/>
    <cellStyle name="Normal 12 51 10" xfId="20406"/>
    <cellStyle name="Normal 12 51 11" xfId="20407"/>
    <cellStyle name="Normal 12 51 12" xfId="20408"/>
    <cellStyle name="Normal 12 51 13" xfId="20409"/>
    <cellStyle name="Normal 12 51 14" xfId="20410"/>
    <cellStyle name="Normal 12 51 15" xfId="20411"/>
    <cellStyle name="Normal 12 51 2" xfId="20412"/>
    <cellStyle name="Normal 12 51 3" xfId="20413"/>
    <cellStyle name="Normal 12 51 4" xfId="20414"/>
    <cellStyle name="Normal 12 51 5" xfId="20415"/>
    <cellStyle name="Normal 12 51 6" xfId="20416"/>
    <cellStyle name="Normal 12 51 7" xfId="20417"/>
    <cellStyle name="Normal 12 51 8" xfId="20418"/>
    <cellStyle name="Normal 12 51 9" xfId="20419"/>
    <cellStyle name="Normal 12 52" xfId="20420"/>
    <cellStyle name="Normal 12 52 10" xfId="20421"/>
    <cellStyle name="Normal 12 52 11" xfId="20422"/>
    <cellStyle name="Normal 12 52 12" xfId="20423"/>
    <cellStyle name="Normal 12 52 13" xfId="20424"/>
    <cellStyle name="Normal 12 52 14" xfId="20425"/>
    <cellStyle name="Normal 12 52 15" xfId="20426"/>
    <cellStyle name="Normal 12 52 2" xfId="20427"/>
    <cellStyle name="Normal 12 52 3" xfId="20428"/>
    <cellStyle name="Normal 12 52 4" xfId="20429"/>
    <cellStyle name="Normal 12 52 5" xfId="20430"/>
    <cellStyle name="Normal 12 52 6" xfId="20431"/>
    <cellStyle name="Normal 12 52 7" xfId="20432"/>
    <cellStyle name="Normal 12 52 8" xfId="20433"/>
    <cellStyle name="Normal 12 52 9" xfId="20434"/>
    <cellStyle name="Normal 12 53" xfId="20435"/>
    <cellStyle name="Normal 12 53 10" xfId="20436"/>
    <cellStyle name="Normal 12 53 11" xfId="20437"/>
    <cellStyle name="Normal 12 53 12" xfId="20438"/>
    <cellStyle name="Normal 12 53 13" xfId="20439"/>
    <cellStyle name="Normal 12 53 14" xfId="20440"/>
    <cellStyle name="Normal 12 53 15" xfId="20441"/>
    <cellStyle name="Normal 12 53 2" xfId="20442"/>
    <cellStyle name="Normal 12 53 3" xfId="20443"/>
    <cellStyle name="Normal 12 53 4" xfId="20444"/>
    <cellStyle name="Normal 12 53 5" xfId="20445"/>
    <cellStyle name="Normal 12 53 6" xfId="20446"/>
    <cellStyle name="Normal 12 53 7" xfId="20447"/>
    <cellStyle name="Normal 12 53 8" xfId="20448"/>
    <cellStyle name="Normal 12 53 9" xfId="20449"/>
    <cellStyle name="Normal 12 54" xfId="20450"/>
    <cellStyle name="Normal 12 54 10" xfId="20451"/>
    <cellStyle name="Normal 12 54 11" xfId="20452"/>
    <cellStyle name="Normal 12 54 12" xfId="20453"/>
    <cellStyle name="Normal 12 54 13" xfId="20454"/>
    <cellStyle name="Normal 12 54 14" xfId="20455"/>
    <cellStyle name="Normal 12 54 15" xfId="20456"/>
    <cellStyle name="Normal 12 54 2" xfId="20457"/>
    <cellStyle name="Normal 12 54 3" xfId="20458"/>
    <cellStyle name="Normal 12 54 4" xfId="20459"/>
    <cellStyle name="Normal 12 54 5" xfId="20460"/>
    <cellStyle name="Normal 12 54 6" xfId="20461"/>
    <cellStyle name="Normal 12 54 7" xfId="20462"/>
    <cellStyle name="Normal 12 54 8" xfId="20463"/>
    <cellStyle name="Normal 12 54 9" xfId="20464"/>
    <cellStyle name="Normal 12 55" xfId="20465"/>
    <cellStyle name="Normal 12 55 10" xfId="20466"/>
    <cellStyle name="Normal 12 55 11" xfId="20467"/>
    <cellStyle name="Normal 12 55 12" xfId="20468"/>
    <cellStyle name="Normal 12 55 13" xfId="20469"/>
    <cellStyle name="Normal 12 55 14" xfId="20470"/>
    <cellStyle name="Normal 12 55 15" xfId="20471"/>
    <cellStyle name="Normal 12 55 2" xfId="20472"/>
    <cellStyle name="Normal 12 55 3" xfId="20473"/>
    <cellStyle name="Normal 12 55 4" xfId="20474"/>
    <cellStyle name="Normal 12 55 5" xfId="20475"/>
    <cellStyle name="Normal 12 55 6" xfId="20476"/>
    <cellStyle name="Normal 12 55 7" xfId="20477"/>
    <cellStyle name="Normal 12 55 8" xfId="20478"/>
    <cellStyle name="Normal 12 55 9" xfId="20479"/>
    <cellStyle name="Normal 12 56" xfId="20480"/>
    <cellStyle name="Normal 12 56 10" xfId="20481"/>
    <cellStyle name="Normal 12 56 11" xfId="20482"/>
    <cellStyle name="Normal 12 56 12" xfId="20483"/>
    <cellStyle name="Normal 12 56 13" xfId="20484"/>
    <cellStyle name="Normal 12 56 14" xfId="20485"/>
    <cellStyle name="Normal 12 56 15" xfId="20486"/>
    <cellStyle name="Normal 12 56 2" xfId="20487"/>
    <cellStyle name="Normal 12 56 3" xfId="20488"/>
    <cellStyle name="Normal 12 56 4" xfId="20489"/>
    <cellStyle name="Normal 12 56 5" xfId="20490"/>
    <cellStyle name="Normal 12 56 6" xfId="20491"/>
    <cellStyle name="Normal 12 56 7" xfId="20492"/>
    <cellStyle name="Normal 12 56 8" xfId="20493"/>
    <cellStyle name="Normal 12 56 9" xfId="20494"/>
    <cellStyle name="Normal 12 57" xfId="20495"/>
    <cellStyle name="Normal 12 57 10" xfId="20496"/>
    <cellStyle name="Normal 12 57 11" xfId="20497"/>
    <cellStyle name="Normal 12 57 12" xfId="20498"/>
    <cellStyle name="Normal 12 57 13" xfId="20499"/>
    <cellStyle name="Normal 12 57 14" xfId="20500"/>
    <cellStyle name="Normal 12 57 15" xfId="20501"/>
    <cellStyle name="Normal 12 57 2" xfId="20502"/>
    <cellStyle name="Normal 12 57 3" xfId="20503"/>
    <cellStyle name="Normal 12 57 4" xfId="20504"/>
    <cellStyle name="Normal 12 57 5" xfId="20505"/>
    <cellStyle name="Normal 12 57 6" xfId="20506"/>
    <cellStyle name="Normal 12 57 7" xfId="20507"/>
    <cellStyle name="Normal 12 57 8" xfId="20508"/>
    <cellStyle name="Normal 12 57 9" xfId="20509"/>
    <cellStyle name="Normal 12 58" xfId="20510"/>
    <cellStyle name="Normal 12 58 10" xfId="20511"/>
    <cellStyle name="Normal 12 58 11" xfId="20512"/>
    <cellStyle name="Normal 12 58 12" xfId="20513"/>
    <cellStyle name="Normal 12 58 13" xfId="20514"/>
    <cellStyle name="Normal 12 58 14" xfId="20515"/>
    <cellStyle name="Normal 12 58 15" xfId="20516"/>
    <cellStyle name="Normal 12 58 2" xfId="20517"/>
    <cellStyle name="Normal 12 58 3" xfId="20518"/>
    <cellStyle name="Normal 12 58 4" xfId="20519"/>
    <cellStyle name="Normal 12 58 5" xfId="20520"/>
    <cellStyle name="Normal 12 58 6" xfId="20521"/>
    <cellStyle name="Normal 12 58 7" xfId="20522"/>
    <cellStyle name="Normal 12 58 8" xfId="20523"/>
    <cellStyle name="Normal 12 58 9" xfId="20524"/>
    <cellStyle name="Normal 12 59" xfId="20525"/>
    <cellStyle name="Normal 12 59 10" xfId="20526"/>
    <cellStyle name="Normal 12 59 11" xfId="20527"/>
    <cellStyle name="Normal 12 59 12" xfId="20528"/>
    <cellStyle name="Normal 12 59 13" xfId="20529"/>
    <cellStyle name="Normal 12 59 14" xfId="20530"/>
    <cellStyle name="Normal 12 59 15" xfId="20531"/>
    <cellStyle name="Normal 12 59 2" xfId="20532"/>
    <cellStyle name="Normal 12 59 3" xfId="20533"/>
    <cellStyle name="Normal 12 59 4" xfId="20534"/>
    <cellStyle name="Normal 12 59 5" xfId="20535"/>
    <cellStyle name="Normal 12 59 6" xfId="20536"/>
    <cellStyle name="Normal 12 59 7" xfId="20537"/>
    <cellStyle name="Normal 12 59 8" xfId="20538"/>
    <cellStyle name="Normal 12 59 9" xfId="20539"/>
    <cellStyle name="Normal 12 6" xfId="20540"/>
    <cellStyle name="Normal 12 6 10" xfId="20541"/>
    <cellStyle name="Normal 12 6 11" xfId="20542"/>
    <cellStyle name="Normal 12 6 12" xfId="20543"/>
    <cellStyle name="Normal 12 6 13" xfId="20544"/>
    <cellStyle name="Normal 12 6 14" xfId="20545"/>
    <cellStyle name="Normal 12 6 15" xfId="20546"/>
    <cellStyle name="Normal 12 6 16" xfId="20547"/>
    <cellStyle name="Normal 12 6 17" xfId="20548"/>
    <cellStyle name="Normal 12 6 18" xfId="20549"/>
    <cellStyle name="Normal 12 6 19" xfId="20550"/>
    <cellStyle name="Normal 12 6 2" xfId="20551"/>
    <cellStyle name="Normal 12 6 20" xfId="20552"/>
    <cellStyle name="Normal 12 6 21" xfId="20553"/>
    <cellStyle name="Normal 12 6 22" xfId="20554"/>
    <cellStyle name="Normal 12 6 23" xfId="20555"/>
    <cellStyle name="Normal 12 6 24" xfId="20556"/>
    <cellStyle name="Normal 12 6 25" xfId="20557"/>
    <cellStyle name="Normal 12 6 26" xfId="20558"/>
    <cellStyle name="Normal 12 6 27" xfId="20559"/>
    <cellStyle name="Normal 12 6 28" xfId="20560"/>
    <cellStyle name="Normal 12 6 29" xfId="20561"/>
    <cellStyle name="Normal 12 6 3" xfId="20562"/>
    <cellStyle name="Normal 12 6 30" xfId="20563"/>
    <cellStyle name="Normal 12 6 4" xfId="20564"/>
    <cellStyle name="Normal 12 6 5" xfId="20565"/>
    <cellStyle name="Normal 12 6 6" xfId="20566"/>
    <cellStyle name="Normal 12 6 7" xfId="20567"/>
    <cellStyle name="Normal 12 6 8" xfId="20568"/>
    <cellStyle name="Normal 12 6 9" xfId="20569"/>
    <cellStyle name="Normal 12 60" xfId="20570"/>
    <cellStyle name="Normal 12 60 10" xfId="20571"/>
    <cellStyle name="Normal 12 60 11" xfId="20572"/>
    <cellStyle name="Normal 12 60 12" xfId="20573"/>
    <cellStyle name="Normal 12 60 13" xfId="20574"/>
    <cellStyle name="Normal 12 60 14" xfId="20575"/>
    <cellStyle name="Normal 12 60 15" xfId="20576"/>
    <cellStyle name="Normal 12 60 2" xfId="20577"/>
    <cellStyle name="Normal 12 60 3" xfId="20578"/>
    <cellStyle name="Normal 12 60 4" xfId="20579"/>
    <cellStyle name="Normal 12 60 5" xfId="20580"/>
    <cellStyle name="Normal 12 60 6" xfId="20581"/>
    <cellStyle name="Normal 12 60 7" xfId="20582"/>
    <cellStyle name="Normal 12 60 8" xfId="20583"/>
    <cellStyle name="Normal 12 60 9" xfId="20584"/>
    <cellStyle name="Normal 12 61" xfId="20585"/>
    <cellStyle name="Normal 12 62" xfId="20586"/>
    <cellStyle name="Normal 12 63" xfId="20587"/>
    <cellStyle name="Normal 12 64" xfId="20588"/>
    <cellStyle name="Normal 12 65" xfId="20589"/>
    <cellStyle name="Normal 12 66" xfId="20590"/>
    <cellStyle name="Normal 12 67" xfId="20591"/>
    <cellStyle name="Normal 12 68" xfId="20592"/>
    <cellStyle name="Normal 12 69" xfId="20593"/>
    <cellStyle name="Normal 12 7" xfId="20594"/>
    <cellStyle name="Normal 12 7 10" xfId="20595"/>
    <cellStyle name="Normal 12 7 11" xfId="20596"/>
    <cellStyle name="Normal 12 7 12" xfId="20597"/>
    <cellStyle name="Normal 12 7 13" xfId="20598"/>
    <cellStyle name="Normal 12 7 14" xfId="20599"/>
    <cellStyle name="Normal 12 7 15" xfId="20600"/>
    <cellStyle name="Normal 12 7 16" xfId="20601"/>
    <cellStyle name="Normal 12 7 17" xfId="20602"/>
    <cellStyle name="Normal 12 7 18" xfId="20603"/>
    <cellStyle name="Normal 12 7 19" xfId="20604"/>
    <cellStyle name="Normal 12 7 2" xfId="20605"/>
    <cellStyle name="Normal 12 7 20" xfId="20606"/>
    <cellStyle name="Normal 12 7 21" xfId="20607"/>
    <cellStyle name="Normal 12 7 22" xfId="20608"/>
    <cellStyle name="Normal 12 7 23" xfId="20609"/>
    <cellStyle name="Normal 12 7 24" xfId="20610"/>
    <cellStyle name="Normal 12 7 25" xfId="20611"/>
    <cellStyle name="Normal 12 7 26" xfId="20612"/>
    <cellStyle name="Normal 12 7 27" xfId="20613"/>
    <cellStyle name="Normal 12 7 28" xfId="20614"/>
    <cellStyle name="Normal 12 7 29" xfId="20615"/>
    <cellStyle name="Normal 12 7 3" xfId="20616"/>
    <cellStyle name="Normal 12 7 30" xfId="20617"/>
    <cellStyle name="Normal 12 7 4" xfId="20618"/>
    <cellStyle name="Normal 12 7 5" xfId="20619"/>
    <cellStyle name="Normal 12 7 6" xfId="20620"/>
    <cellStyle name="Normal 12 7 7" xfId="20621"/>
    <cellStyle name="Normal 12 7 8" xfId="20622"/>
    <cellStyle name="Normal 12 7 9" xfId="20623"/>
    <cellStyle name="Normal 12 70" xfId="20624"/>
    <cellStyle name="Normal 12 71" xfId="20625"/>
    <cellStyle name="Normal 12 72" xfId="20626"/>
    <cellStyle name="Normal 12 73" xfId="20627"/>
    <cellStyle name="Normal 12 74" xfId="20628"/>
    <cellStyle name="Normal 12 75" xfId="20629"/>
    <cellStyle name="Normal 12 76" xfId="20630"/>
    <cellStyle name="Normal 12 77" xfId="20631"/>
    <cellStyle name="Normal 12 78" xfId="20632"/>
    <cellStyle name="Normal 12 79" xfId="20633"/>
    <cellStyle name="Normal 12 8" xfId="20634"/>
    <cellStyle name="Normal 12 8 10" xfId="20635"/>
    <cellStyle name="Normal 12 8 11" xfId="20636"/>
    <cellStyle name="Normal 12 8 12" xfId="20637"/>
    <cellStyle name="Normal 12 8 13" xfId="20638"/>
    <cellStyle name="Normal 12 8 14" xfId="20639"/>
    <cellStyle name="Normal 12 8 15" xfId="20640"/>
    <cellStyle name="Normal 12 8 2" xfId="20641"/>
    <cellStyle name="Normal 12 8 3" xfId="20642"/>
    <cellStyle name="Normal 12 8 4" xfId="20643"/>
    <cellStyle name="Normal 12 8 5" xfId="20644"/>
    <cellStyle name="Normal 12 8 6" xfId="20645"/>
    <cellStyle name="Normal 12 8 7" xfId="20646"/>
    <cellStyle name="Normal 12 8 8" xfId="20647"/>
    <cellStyle name="Normal 12 8 9" xfId="20648"/>
    <cellStyle name="Normal 12 80" xfId="20649"/>
    <cellStyle name="Normal 12 81" xfId="20650"/>
    <cellStyle name="Normal 12 82" xfId="20651"/>
    <cellStyle name="Normal 12 83" xfId="20652"/>
    <cellStyle name="Normal 12 84" xfId="20653"/>
    <cellStyle name="Normal 12 85" xfId="20654"/>
    <cellStyle name="Normal 12 86" xfId="20655"/>
    <cellStyle name="Normal 12 9" xfId="20656"/>
    <cellStyle name="Normal 12 9 10" xfId="20657"/>
    <cellStyle name="Normal 12 9 11" xfId="20658"/>
    <cellStyle name="Normal 12 9 12" xfId="20659"/>
    <cellStyle name="Normal 12 9 13" xfId="20660"/>
    <cellStyle name="Normal 12 9 14" xfId="20661"/>
    <cellStyle name="Normal 12 9 15" xfId="20662"/>
    <cellStyle name="Normal 12 9 2" xfId="20663"/>
    <cellStyle name="Normal 12 9 3" xfId="20664"/>
    <cellStyle name="Normal 12 9 4" xfId="20665"/>
    <cellStyle name="Normal 12 9 5" xfId="20666"/>
    <cellStyle name="Normal 12 9 6" xfId="20667"/>
    <cellStyle name="Normal 12 9 7" xfId="20668"/>
    <cellStyle name="Normal 12 9 8" xfId="20669"/>
    <cellStyle name="Normal 12 9 9" xfId="20670"/>
    <cellStyle name="Normal 120" xfId="20671"/>
    <cellStyle name="Normal 121" xfId="1"/>
    <cellStyle name="Normal 122" xfId="20672"/>
    <cellStyle name="Normal 123" xfId="20673"/>
    <cellStyle name="Normal 124" xfId="20674"/>
    <cellStyle name="Normal 125" xfId="20675"/>
    <cellStyle name="Normal 126" xfId="20676"/>
    <cellStyle name="Normal 127" xfId="20677"/>
    <cellStyle name="Normal 13" xfId="20678"/>
    <cellStyle name="Normal 13 10" xfId="20679"/>
    <cellStyle name="Normal 13 10 10" xfId="20680"/>
    <cellStyle name="Normal 13 10 11" xfId="20681"/>
    <cellStyle name="Normal 13 10 12" xfId="20682"/>
    <cellStyle name="Normal 13 10 13" xfId="20683"/>
    <cellStyle name="Normal 13 10 14" xfId="20684"/>
    <cellStyle name="Normal 13 10 15" xfId="20685"/>
    <cellStyle name="Normal 13 10 2" xfId="20686"/>
    <cellStyle name="Normal 13 10 3" xfId="20687"/>
    <cellStyle name="Normal 13 10 4" xfId="20688"/>
    <cellStyle name="Normal 13 10 5" xfId="20689"/>
    <cellStyle name="Normal 13 10 6" xfId="20690"/>
    <cellStyle name="Normal 13 10 7" xfId="20691"/>
    <cellStyle name="Normal 13 10 8" xfId="20692"/>
    <cellStyle name="Normal 13 10 9" xfId="20693"/>
    <cellStyle name="Normal 13 11" xfId="20694"/>
    <cellStyle name="Normal 13 11 10" xfId="20695"/>
    <cellStyle name="Normal 13 11 11" xfId="20696"/>
    <cellStyle name="Normal 13 11 12" xfId="20697"/>
    <cellStyle name="Normal 13 11 13" xfId="20698"/>
    <cellStyle name="Normal 13 11 14" xfId="20699"/>
    <cellStyle name="Normal 13 11 15" xfId="20700"/>
    <cellStyle name="Normal 13 11 2" xfId="20701"/>
    <cellStyle name="Normal 13 11 3" xfId="20702"/>
    <cellStyle name="Normal 13 11 4" xfId="20703"/>
    <cellStyle name="Normal 13 11 5" xfId="20704"/>
    <cellStyle name="Normal 13 11 6" xfId="20705"/>
    <cellStyle name="Normal 13 11 7" xfId="20706"/>
    <cellStyle name="Normal 13 11 8" xfId="20707"/>
    <cellStyle name="Normal 13 11 9" xfId="20708"/>
    <cellStyle name="Normal 13 12" xfId="20709"/>
    <cellStyle name="Normal 13 12 10" xfId="20710"/>
    <cellStyle name="Normal 13 12 11" xfId="20711"/>
    <cellStyle name="Normal 13 12 12" xfId="20712"/>
    <cellStyle name="Normal 13 12 13" xfId="20713"/>
    <cellStyle name="Normal 13 12 14" xfId="20714"/>
    <cellStyle name="Normal 13 12 15" xfId="20715"/>
    <cellStyle name="Normal 13 12 2" xfId="20716"/>
    <cellStyle name="Normal 13 12 3" xfId="20717"/>
    <cellStyle name="Normal 13 12 4" xfId="20718"/>
    <cellStyle name="Normal 13 12 5" xfId="20719"/>
    <cellStyle name="Normal 13 12 6" xfId="20720"/>
    <cellStyle name="Normal 13 12 7" xfId="20721"/>
    <cellStyle name="Normal 13 12 8" xfId="20722"/>
    <cellStyle name="Normal 13 12 9" xfId="20723"/>
    <cellStyle name="Normal 13 13" xfId="20724"/>
    <cellStyle name="Normal 13 13 10" xfId="20725"/>
    <cellStyle name="Normal 13 13 11" xfId="20726"/>
    <cellStyle name="Normal 13 13 12" xfId="20727"/>
    <cellStyle name="Normal 13 13 13" xfId="20728"/>
    <cellStyle name="Normal 13 13 14" xfId="20729"/>
    <cellStyle name="Normal 13 13 15" xfId="20730"/>
    <cellStyle name="Normal 13 13 2" xfId="20731"/>
    <cellStyle name="Normal 13 13 3" xfId="20732"/>
    <cellStyle name="Normal 13 13 4" xfId="20733"/>
    <cellStyle name="Normal 13 13 5" xfId="20734"/>
    <cellStyle name="Normal 13 13 6" xfId="20735"/>
    <cellStyle name="Normal 13 13 7" xfId="20736"/>
    <cellStyle name="Normal 13 13 8" xfId="20737"/>
    <cellStyle name="Normal 13 13 9" xfId="20738"/>
    <cellStyle name="Normal 13 14" xfId="20739"/>
    <cellStyle name="Normal 13 14 10" xfId="20740"/>
    <cellStyle name="Normal 13 14 11" xfId="20741"/>
    <cellStyle name="Normal 13 14 12" xfId="20742"/>
    <cellStyle name="Normal 13 14 13" xfId="20743"/>
    <cellStyle name="Normal 13 14 14" xfId="20744"/>
    <cellStyle name="Normal 13 14 15" xfId="20745"/>
    <cellStyle name="Normal 13 14 2" xfId="20746"/>
    <cellStyle name="Normal 13 14 3" xfId="20747"/>
    <cellStyle name="Normal 13 14 4" xfId="20748"/>
    <cellStyle name="Normal 13 14 5" xfId="20749"/>
    <cellStyle name="Normal 13 14 6" xfId="20750"/>
    <cellStyle name="Normal 13 14 7" xfId="20751"/>
    <cellStyle name="Normal 13 14 8" xfId="20752"/>
    <cellStyle name="Normal 13 14 9" xfId="20753"/>
    <cellStyle name="Normal 13 15" xfId="20754"/>
    <cellStyle name="Normal 13 15 10" xfId="20755"/>
    <cellStyle name="Normal 13 15 11" xfId="20756"/>
    <cellStyle name="Normal 13 15 12" xfId="20757"/>
    <cellStyle name="Normal 13 15 13" xfId="20758"/>
    <cellStyle name="Normal 13 15 14" xfId="20759"/>
    <cellStyle name="Normal 13 15 15" xfId="20760"/>
    <cellStyle name="Normal 13 15 2" xfId="20761"/>
    <cellStyle name="Normal 13 15 3" xfId="20762"/>
    <cellStyle name="Normal 13 15 4" xfId="20763"/>
    <cellStyle name="Normal 13 15 5" xfId="20764"/>
    <cellStyle name="Normal 13 15 6" xfId="20765"/>
    <cellStyle name="Normal 13 15 7" xfId="20766"/>
    <cellStyle name="Normal 13 15 8" xfId="20767"/>
    <cellStyle name="Normal 13 15 9" xfId="20768"/>
    <cellStyle name="Normal 13 16" xfId="20769"/>
    <cellStyle name="Normal 13 16 10" xfId="20770"/>
    <cellStyle name="Normal 13 16 11" xfId="20771"/>
    <cellStyle name="Normal 13 16 12" xfId="20772"/>
    <cellStyle name="Normal 13 16 13" xfId="20773"/>
    <cellStyle name="Normal 13 16 14" xfId="20774"/>
    <cellStyle name="Normal 13 16 15" xfId="20775"/>
    <cellStyle name="Normal 13 16 2" xfId="20776"/>
    <cellStyle name="Normal 13 16 3" xfId="20777"/>
    <cellStyle name="Normal 13 16 4" xfId="20778"/>
    <cellStyle name="Normal 13 16 5" xfId="20779"/>
    <cellStyle name="Normal 13 16 6" xfId="20780"/>
    <cellStyle name="Normal 13 16 7" xfId="20781"/>
    <cellStyle name="Normal 13 16 8" xfId="20782"/>
    <cellStyle name="Normal 13 16 9" xfId="20783"/>
    <cellStyle name="Normal 13 17" xfId="20784"/>
    <cellStyle name="Normal 13 17 10" xfId="20785"/>
    <cellStyle name="Normal 13 17 11" xfId="20786"/>
    <cellStyle name="Normal 13 17 12" xfId="20787"/>
    <cellStyle name="Normal 13 17 13" xfId="20788"/>
    <cellStyle name="Normal 13 17 14" xfId="20789"/>
    <cellStyle name="Normal 13 17 15" xfId="20790"/>
    <cellStyle name="Normal 13 17 2" xfId="20791"/>
    <cellStyle name="Normal 13 17 3" xfId="20792"/>
    <cellStyle name="Normal 13 17 4" xfId="20793"/>
    <cellStyle name="Normal 13 17 5" xfId="20794"/>
    <cellStyle name="Normal 13 17 6" xfId="20795"/>
    <cellStyle name="Normal 13 17 7" xfId="20796"/>
    <cellStyle name="Normal 13 17 8" xfId="20797"/>
    <cellStyle name="Normal 13 17 9" xfId="20798"/>
    <cellStyle name="Normal 13 18" xfId="20799"/>
    <cellStyle name="Normal 13 18 10" xfId="20800"/>
    <cellStyle name="Normal 13 18 11" xfId="20801"/>
    <cellStyle name="Normal 13 18 12" xfId="20802"/>
    <cellStyle name="Normal 13 18 13" xfId="20803"/>
    <cellStyle name="Normal 13 18 14" xfId="20804"/>
    <cellStyle name="Normal 13 18 15" xfId="20805"/>
    <cellStyle name="Normal 13 18 2" xfId="20806"/>
    <cellStyle name="Normal 13 18 3" xfId="20807"/>
    <cellStyle name="Normal 13 18 4" xfId="20808"/>
    <cellStyle name="Normal 13 18 5" xfId="20809"/>
    <cellStyle name="Normal 13 18 6" xfId="20810"/>
    <cellStyle name="Normal 13 18 7" xfId="20811"/>
    <cellStyle name="Normal 13 18 8" xfId="20812"/>
    <cellStyle name="Normal 13 18 9" xfId="20813"/>
    <cellStyle name="Normal 13 19" xfId="20814"/>
    <cellStyle name="Normal 13 19 10" xfId="20815"/>
    <cellStyle name="Normal 13 19 11" xfId="20816"/>
    <cellStyle name="Normal 13 19 12" xfId="20817"/>
    <cellStyle name="Normal 13 19 13" xfId="20818"/>
    <cellStyle name="Normal 13 19 14" xfId="20819"/>
    <cellStyle name="Normal 13 19 15" xfId="20820"/>
    <cellStyle name="Normal 13 19 2" xfId="20821"/>
    <cellStyle name="Normal 13 19 3" xfId="20822"/>
    <cellStyle name="Normal 13 19 4" xfId="20823"/>
    <cellStyle name="Normal 13 19 5" xfId="20824"/>
    <cellStyle name="Normal 13 19 6" xfId="20825"/>
    <cellStyle name="Normal 13 19 7" xfId="20826"/>
    <cellStyle name="Normal 13 19 8" xfId="20827"/>
    <cellStyle name="Normal 13 19 9" xfId="20828"/>
    <cellStyle name="Normal 13 2" xfId="20829"/>
    <cellStyle name="Normal 13 2 10" xfId="20830"/>
    <cellStyle name="Normal 13 2 11" xfId="20831"/>
    <cellStyle name="Normal 13 2 12" xfId="20832"/>
    <cellStyle name="Normal 13 2 13" xfId="20833"/>
    <cellStyle name="Normal 13 2 14" xfId="20834"/>
    <cellStyle name="Normal 13 2 15" xfId="20835"/>
    <cellStyle name="Normal 13 2 16" xfId="20836"/>
    <cellStyle name="Normal 13 2 17" xfId="20837"/>
    <cellStyle name="Normal 13 2 18" xfId="20838"/>
    <cellStyle name="Normal 13 2 19" xfId="20839"/>
    <cellStyle name="Normal 13 2 2" xfId="20840"/>
    <cellStyle name="Normal 13 2 20" xfId="20841"/>
    <cellStyle name="Normal 13 2 21" xfId="20842"/>
    <cellStyle name="Normal 13 2 22" xfId="20843"/>
    <cellStyle name="Normal 13 2 23" xfId="20844"/>
    <cellStyle name="Normal 13 2 24" xfId="20845"/>
    <cellStyle name="Normal 13 2 25" xfId="20846"/>
    <cellStyle name="Normal 13 2 26" xfId="20847"/>
    <cellStyle name="Normal 13 2 27" xfId="20848"/>
    <cellStyle name="Normal 13 2 28" xfId="20849"/>
    <cellStyle name="Normal 13 2 29" xfId="20850"/>
    <cellStyle name="Normal 13 2 3" xfId="20851"/>
    <cellStyle name="Normal 13 2 30" xfId="20852"/>
    <cellStyle name="Normal 13 2 4" xfId="20853"/>
    <cellStyle name="Normal 13 2 5" xfId="20854"/>
    <cellStyle name="Normal 13 2 6" xfId="20855"/>
    <cellStyle name="Normal 13 2 7" xfId="20856"/>
    <cellStyle name="Normal 13 2 8" xfId="20857"/>
    <cellStyle name="Normal 13 2 9" xfId="20858"/>
    <cellStyle name="Normal 13 20" xfId="20859"/>
    <cellStyle name="Normal 13 20 10" xfId="20860"/>
    <cellStyle name="Normal 13 20 11" xfId="20861"/>
    <cellStyle name="Normal 13 20 12" xfId="20862"/>
    <cellStyle name="Normal 13 20 13" xfId="20863"/>
    <cellStyle name="Normal 13 20 14" xfId="20864"/>
    <cellStyle name="Normal 13 20 15" xfId="20865"/>
    <cellStyle name="Normal 13 20 2" xfId="20866"/>
    <cellStyle name="Normal 13 20 3" xfId="20867"/>
    <cellStyle name="Normal 13 20 4" xfId="20868"/>
    <cellStyle name="Normal 13 20 5" xfId="20869"/>
    <cellStyle name="Normal 13 20 6" xfId="20870"/>
    <cellStyle name="Normal 13 20 7" xfId="20871"/>
    <cellStyle name="Normal 13 20 8" xfId="20872"/>
    <cellStyle name="Normal 13 20 9" xfId="20873"/>
    <cellStyle name="Normal 13 21" xfId="20874"/>
    <cellStyle name="Normal 13 21 10" xfId="20875"/>
    <cellStyle name="Normal 13 21 11" xfId="20876"/>
    <cellStyle name="Normal 13 21 12" xfId="20877"/>
    <cellStyle name="Normal 13 21 13" xfId="20878"/>
    <cellStyle name="Normal 13 21 14" xfId="20879"/>
    <cellStyle name="Normal 13 21 15" xfId="20880"/>
    <cellStyle name="Normal 13 21 2" xfId="20881"/>
    <cellStyle name="Normal 13 21 3" xfId="20882"/>
    <cellStyle name="Normal 13 21 4" xfId="20883"/>
    <cellStyle name="Normal 13 21 5" xfId="20884"/>
    <cellStyle name="Normal 13 21 6" xfId="20885"/>
    <cellStyle name="Normal 13 21 7" xfId="20886"/>
    <cellStyle name="Normal 13 21 8" xfId="20887"/>
    <cellStyle name="Normal 13 21 9" xfId="20888"/>
    <cellStyle name="Normal 13 22" xfId="20889"/>
    <cellStyle name="Normal 13 22 10" xfId="20890"/>
    <cellStyle name="Normal 13 22 11" xfId="20891"/>
    <cellStyle name="Normal 13 22 12" xfId="20892"/>
    <cellStyle name="Normal 13 22 13" xfId="20893"/>
    <cellStyle name="Normal 13 22 14" xfId="20894"/>
    <cellStyle name="Normal 13 22 15" xfId="20895"/>
    <cellStyle name="Normal 13 22 2" xfId="20896"/>
    <cellStyle name="Normal 13 22 3" xfId="20897"/>
    <cellStyle name="Normal 13 22 4" xfId="20898"/>
    <cellStyle name="Normal 13 22 5" xfId="20899"/>
    <cellStyle name="Normal 13 22 6" xfId="20900"/>
    <cellStyle name="Normal 13 22 7" xfId="20901"/>
    <cellStyle name="Normal 13 22 8" xfId="20902"/>
    <cellStyle name="Normal 13 22 9" xfId="20903"/>
    <cellStyle name="Normal 13 23" xfId="20904"/>
    <cellStyle name="Normal 13 23 10" xfId="20905"/>
    <cellStyle name="Normal 13 23 11" xfId="20906"/>
    <cellStyle name="Normal 13 23 12" xfId="20907"/>
    <cellStyle name="Normal 13 23 13" xfId="20908"/>
    <cellStyle name="Normal 13 23 14" xfId="20909"/>
    <cellStyle name="Normal 13 23 15" xfId="20910"/>
    <cellStyle name="Normal 13 23 2" xfId="20911"/>
    <cellStyle name="Normal 13 23 3" xfId="20912"/>
    <cellStyle name="Normal 13 23 4" xfId="20913"/>
    <cellStyle name="Normal 13 23 5" xfId="20914"/>
    <cellStyle name="Normal 13 23 6" xfId="20915"/>
    <cellStyle name="Normal 13 23 7" xfId="20916"/>
    <cellStyle name="Normal 13 23 8" xfId="20917"/>
    <cellStyle name="Normal 13 23 9" xfId="20918"/>
    <cellStyle name="Normal 13 24" xfId="20919"/>
    <cellStyle name="Normal 13 24 10" xfId="20920"/>
    <cellStyle name="Normal 13 24 11" xfId="20921"/>
    <cellStyle name="Normal 13 24 12" xfId="20922"/>
    <cellStyle name="Normal 13 24 13" xfId="20923"/>
    <cellStyle name="Normal 13 24 14" xfId="20924"/>
    <cellStyle name="Normal 13 24 15" xfId="20925"/>
    <cellStyle name="Normal 13 24 2" xfId="20926"/>
    <cellStyle name="Normal 13 24 3" xfId="20927"/>
    <cellStyle name="Normal 13 24 4" xfId="20928"/>
    <cellStyle name="Normal 13 24 5" xfId="20929"/>
    <cellStyle name="Normal 13 24 6" xfId="20930"/>
    <cellStyle name="Normal 13 24 7" xfId="20931"/>
    <cellStyle name="Normal 13 24 8" xfId="20932"/>
    <cellStyle name="Normal 13 24 9" xfId="20933"/>
    <cellStyle name="Normal 13 25" xfId="20934"/>
    <cellStyle name="Normal 13 25 10" xfId="20935"/>
    <cellStyle name="Normal 13 25 11" xfId="20936"/>
    <cellStyle name="Normal 13 25 12" xfId="20937"/>
    <cellStyle name="Normal 13 25 13" xfId="20938"/>
    <cellStyle name="Normal 13 25 14" xfId="20939"/>
    <cellStyle name="Normal 13 25 15" xfId="20940"/>
    <cellStyle name="Normal 13 25 2" xfId="20941"/>
    <cellStyle name="Normal 13 25 3" xfId="20942"/>
    <cellStyle name="Normal 13 25 4" xfId="20943"/>
    <cellStyle name="Normal 13 25 5" xfId="20944"/>
    <cellStyle name="Normal 13 25 6" xfId="20945"/>
    <cellStyle name="Normal 13 25 7" xfId="20946"/>
    <cellStyle name="Normal 13 25 8" xfId="20947"/>
    <cellStyle name="Normal 13 25 9" xfId="20948"/>
    <cellStyle name="Normal 13 26" xfId="20949"/>
    <cellStyle name="Normal 13 26 10" xfId="20950"/>
    <cellStyle name="Normal 13 26 11" xfId="20951"/>
    <cellStyle name="Normal 13 26 12" xfId="20952"/>
    <cellStyle name="Normal 13 26 13" xfId="20953"/>
    <cellStyle name="Normal 13 26 14" xfId="20954"/>
    <cellStyle name="Normal 13 26 15" xfId="20955"/>
    <cellStyle name="Normal 13 26 2" xfId="20956"/>
    <cellStyle name="Normal 13 26 3" xfId="20957"/>
    <cellStyle name="Normal 13 26 4" xfId="20958"/>
    <cellStyle name="Normal 13 26 5" xfId="20959"/>
    <cellStyle name="Normal 13 26 6" xfId="20960"/>
    <cellStyle name="Normal 13 26 7" xfId="20961"/>
    <cellStyle name="Normal 13 26 8" xfId="20962"/>
    <cellStyle name="Normal 13 26 9" xfId="20963"/>
    <cellStyle name="Normal 13 27" xfId="20964"/>
    <cellStyle name="Normal 13 27 10" xfId="20965"/>
    <cellStyle name="Normal 13 27 11" xfId="20966"/>
    <cellStyle name="Normal 13 27 12" xfId="20967"/>
    <cellStyle name="Normal 13 27 13" xfId="20968"/>
    <cellStyle name="Normal 13 27 14" xfId="20969"/>
    <cellStyle name="Normal 13 27 15" xfId="20970"/>
    <cellStyle name="Normal 13 27 2" xfId="20971"/>
    <cellStyle name="Normal 13 27 3" xfId="20972"/>
    <cellStyle name="Normal 13 27 4" xfId="20973"/>
    <cellStyle name="Normal 13 27 5" xfId="20974"/>
    <cellStyle name="Normal 13 27 6" xfId="20975"/>
    <cellStyle name="Normal 13 27 7" xfId="20976"/>
    <cellStyle name="Normal 13 27 8" xfId="20977"/>
    <cellStyle name="Normal 13 27 9" xfId="20978"/>
    <cellStyle name="Normal 13 28" xfId="20979"/>
    <cellStyle name="Normal 13 28 10" xfId="20980"/>
    <cellStyle name="Normal 13 28 11" xfId="20981"/>
    <cellStyle name="Normal 13 28 12" xfId="20982"/>
    <cellStyle name="Normal 13 28 13" xfId="20983"/>
    <cellStyle name="Normal 13 28 14" xfId="20984"/>
    <cellStyle name="Normal 13 28 15" xfId="20985"/>
    <cellStyle name="Normal 13 28 2" xfId="20986"/>
    <cellStyle name="Normal 13 28 3" xfId="20987"/>
    <cellStyle name="Normal 13 28 4" xfId="20988"/>
    <cellStyle name="Normal 13 28 5" xfId="20989"/>
    <cellStyle name="Normal 13 28 6" xfId="20990"/>
    <cellStyle name="Normal 13 28 7" xfId="20991"/>
    <cellStyle name="Normal 13 28 8" xfId="20992"/>
    <cellStyle name="Normal 13 28 9" xfId="20993"/>
    <cellStyle name="Normal 13 29" xfId="20994"/>
    <cellStyle name="Normal 13 29 10" xfId="20995"/>
    <cellStyle name="Normal 13 29 11" xfId="20996"/>
    <cellStyle name="Normal 13 29 12" xfId="20997"/>
    <cellStyle name="Normal 13 29 13" xfId="20998"/>
    <cellStyle name="Normal 13 29 14" xfId="20999"/>
    <cellStyle name="Normal 13 29 15" xfId="21000"/>
    <cellStyle name="Normal 13 29 2" xfId="21001"/>
    <cellStyle name="Normal 13 29 3" xfId="21002"/>
    <cellStyle name="Normal 13 29 4" xfId="21003"/>
    <cellStyle name="Normal 13 29 5" xfId="21004"/>
    <cellStyle name="Normal 13 29 6" xfId="21005"/>
    <cellStyle name="Normal 13 29 7" xfId="21006"/>
    <cellStyle name="Normal 13 29 8" xfId="21007"/>
    <cellStyle name="Normal 13 29 9" xfId="21008"/>
    <cellStyle name="Normal 13 3" xfId="21009"/>
    <cellStyle name="Normal 13 3 10" xfId="21010"/>
    <cellStyle name="Normal 13 3 11" xfId="21011"/>
    <cellStyle name="Normal 13 3 12" xfId="21012"/>
    <cellStyle name="Normal 13 3 13" xfId="21013"/>
    <cellStyle name="Normal 13 3 14" xfId="21014"/>
    <cellStyle name="Normal 13 3 15" xfId="21015"/>
    <cellStyle name="Normal 13 3 16" xfId="21016"/>
    <cellStyle name="Normal 13 3 17" xfId="21017"/>
    <cellStyle name="Normal 13 3 18" xfId="21018"/>
    <cellStyle name="Normal 13 3 19" xfId="21019"/>
    <cellStyle name="Normal 13 3 2" xfId="21020"/>
    <cellStyle name="Normal 13 3 20" xfId="21021"/>
    <cellStyle name="Normal 13 3 21" xfId="21022"/>
    <cellStyle name="Normal 13 3 22" xfId="21023"/>
    <cellStyle name="Normal 13 3 23" xfId="21024"/>
    <cellStyle name="Normal 13 3 24" xfId="21025"/>
    <cellStyle name="Normal 13 3 25" xfId="21026"/>
    <cellStyle name="Normal 13 3 26" xfId="21027"/>
    <cellStyle name="Normal 13 3 27" xfId="21028"/>
    <cellStyle name="Normal 13 3 28" xfId="21029"/>
    <cellStyle name="Normal 13 3 29" xfId="21030"/>
    <cellStyle name="Normal 13 3 3" xfId="21031"/>
    <cellStyle name="Normal 13 3 30" xfId="21032"/>
    <cellStyle name="Normal 13 3 4" xfId="21033"/>
    <cellStyle name="Normal 13 3 5" xfId="21034"/>
    <cellStyle name="Normal 13 3 6" xfId="21035"/>
    <cellStyle name="Normal 13 3 7" xfId="21036"/>
    <cellStyle name="Normal 13 3 8" xfId="21037"/>
    <cellStyle name="Normal 13 3 9" xfId="21038"/>
    <cellStyle name="Normal 13 30" xfId="21039"/>
    <cellStyle name="Normal 13 30 10" xfId="21040"/>
    <cellStyle name="Normal 13 30 11" xfId="21041"/>
    <cellStyle name="Normal 13 30 12" xfId="21042"/>
    <cellStyle name="Normal 13 30 13" xfId="21043"/>
    <cellStyle name="Normal 13 30 14" xfId="21044"/>
    <cellStyle name="Normal 13 30 15" xfId="21045"/>
    <cellStyle name="Normal 13 30 2" xfId="21046"/>
    <cellStyle name="Normal 13 30 3" xfId="21047"/>
    <cellStyle name="Normal 13 30 4" xfId="21048"/>
    <cellStyle name="Normal 13 30 5" xfId="21049"/>
    <cellStyle name="Normal 13 30 6" xfId="21050"/>
    <cellStyle name="Normal 13 30 7" xfId="21051"/>
    <cellStyle name="Normal 13 30 8" xfId="21052"/>
    <cellStyle name="Normal 13 30 9" xfId="21053"/>
    <cellStyle name="Normal 13 31" xfId="21054"/>
    <cellStyle name="Normal 13 31 10" xfId="21055"/>
    <cellStyle name="Normal 13 31 11" xfId="21056"/>
    <cellStyle name="Normal 13 31 12" xfId="21057"/>
    <cellStyle name="Normal 13 31 13" xfId="21058"/>
    <cellStyle name="Normal 13 31 14" xfId="21059"/>
    <cellStyle name="Normal 13 31 15" xfId="21060"/>
    <cellStyle name="Normal 13 31 2" xfId="21061"/>
    <cellStyle name="Normal 13 31 3" xfId="21062"/>
    <cellStyle name="Normal 13 31 4" xfId="21063"/>
    <cellStyle name="Normal 13 31 5" xfId="21064"/>
    <cellStyle name="Normal 13 31 6" xfId="21065"/>
    <cellStyle name="Normal 13 31 7" xfId="21066"/>
    <cellStyle name="Normal 13 31 8" xfId="21067"/>
    <cellStyle name="Normal 13 31 9" xfId="21068"/>
    <cellStyle name="Normal 13 32" xfId="21069"/>
    <cellStyle name="Normal 13 32 10" xfId="21070"/>
    <cellStyle name="Normal 13 32 11" xfId="21071"/>
    <cellStyle name="Normal 13 32 12" xfId="21072"/>
    <cellStyle name="Normal 13 32 13" xfId="21073"/>
    <cellStyle name="Normal 13 32 14" xfId="21074"/>
    <cellStyle name="Normal 13 32 15" xfId="21075"/>
    <cellStyle name="Normal 13 32 2" xfId="21076"/>
    <cellStyle name="Normal 13 32 3" xfId="21077"/>
    <cellStyle name="Normal 13 32 4" xfId="21078"/>
    <cellStyle name="Normal 13 32 5" xfId="21079"/>
    <cellStyle name="Normal 13 32 6" xfId="21080"/>
    <cellStyle name="Normal 13 32 7" xfId="21081"/>
    <cellStyle name="Normal 13 32 8" xfId="21082"/>
    <cellStyle name="Normal 13 32 9" xfId="21083"/>
    <cellStyle name="Normal 13 33" xfId="21084"/>
    <cellStyle name="Normal 13 33 10" xfId="21085"/>
    <cellStyle name="Normal 13 33 11" xfId="21086"/>
    <cellStyle name="Normal 13 33 12" xfId="21087"/>
    <cellStyle name="Normal 13 33 13" xfId="21088"/>
    <cellStyle name="Normal 13 33 14" xfId="21089"/>
    <cellStyle name="Normal 13 33 15" xfId="21090"/>
    <cellStyle name="Normal 13 33 2" xfId="21091"/>
    <cellStyle name="Normal 13 33 3" xfId="21092"/>
    <cellStyle name="Normal 13 33 4" xfId="21093"/>
    <cellStyle name="Normal 13 33 5" xfId="21094"/>
    <cellStyle name="Normal 13 33 6" xfId="21095"/>
    <cellStyle name="Normal 13 33 7" xfId="21096"/>
    <cellStyle name="Normal 13 33 8" xfId="21097"/>
    <cellStyle name="Normal 13 33 9" xfId="21098"/>
    <cellStyle name="Normal 13 34" xfId="21099"/>
    <cellStyle name="Normal 13 34 10" xfId="21100"/>
    <cellStyle name="Normal 13 34 11" xfId="21101"/>
    <cellStyle name="Normal 13 34 12" xfId="21102"/>
    <cellStyle name="Normal 13 34 13" xfId="21103"/>
    <cellStyle name="Normal 13 34 14" xfId="21104"/>
    <cellStyle name="Normal 13 34 15" xfId="21105"/>
    <cellStyle name="Normal 13 34 2" xfId="21106"/>
    <cellStyle name="Normal 13 34 3" xfId="21107"/>
    <cellStyle name="Normal 13 34 4" xfId="21108"/>
    <cellStyle name="Normal 13 34 5" xfId="21109"/>
    <cellStyle name="Normal 13 34 6" xfId="21110"/>
    <cellStyle name="Normal 13 34 7" xfId="21111"/>
    <cellStyle name="Normal 13 34 8" xfId="21112"/>
    <cellStyle name="Normal 13 34 9" xfId="21113"/>
    <cellStyle name="Normal 13 35" xfId="21114"/>
    <cellStyle name="Normal 13 35 10" xfId="21115"/>
    <cellStyle name="Normal 13 35 11" xfId="21116"/>
    <cellStyle name="Normal 13 35 12" xfId="21117"/>
    <cellStyle name="Normal 13 35 13" xfId="21118"/>
    <cellStyle name="Normal 13 35 14" xfId="21119"/>
    <cellStyle name="Normal 13 35 15" xfId="21120"/>
    <cellStyle name="Normal 13 35 2" xfId="21121"/>
    <cellStyle name="Normal 13 35 3" xfId="21122"/>
    <cellStyle name="Normal 13 35 4" xfId="21123"/>
    <cellStyle name="Normal 13 35 5" xfId="21124"/>
    <cellStyle name="Normal 13 35 6" xfId="21125"/>
    <cellStyle name="Normal 13 35 7" xfId="21126"/>
    <cellStyle name="Normal 13 35 8" xfId="21127"/>
    <cellStyle name="Normal 13 35 9" xfId="21128"/>
    <cellStyle name="Normal 13 36" xfId="21129"/>
    <cellStyle name="Normal 13 36 10" xfId="21130"/>
    <cellStyle name="Normal 13 36 11" xfId="21131"/>
    <cellStyle name="Normal 13 36 12" xfId="21132"/>
    <cellStyle name="Normal 13 36 13" xfId="21133"/>
    <cellStyle name="Normal 13 36 14" xfId="21134"/>
    <cellStyle name="Normal 13 36 15" xfId="21135"/>
    <cellStyle name="Normal 13 36 2" xfId="21136"/>
    <cellStyle name="Normal 13 36 3" xfId="21137"/>
    <cellStyle name="Normal 13 36 4" xfId="21138"/>
    <cellStyle name="Normal 13 36 5" xfId="21139"/>
    <cellStyle name="Normal 13 36 6" xfId="21140"/>
    <cellStyle name="Normal 13 36 7" xfId="21141"/>
    <cellStyle name="Normal 13 36 8" xfId="21142"/>
    <cellStyle name="Normal 13 36 9" xfId="21143"/>
    <cellStyle name="Normal 13 37" xfId="21144"/>
    <cellStyle name="Normal 13 37 10" xfId="21145"/>
    <cellStyle name="Normal 13 37 11" xfId="21146"/>
    <cellStyle name="Normal 13 37 12" xfId="21147"/>
    <cellStyle name="Normal 13 37 13" xfId="21148"/>
    <cellStyle name="Normal 13 37 14" xfId="21149"/>
    <cellStyle name="Normal 13 37 15" xfId="21150"/>
    <cellStyle name="Normal 13 37 2" xfId="21151"/>
    <cellStyle name="Normal 13 37 3" xfId="21152"/>
    <cellStyle name="Normal 13 37 4" xfId="21153"/>
    <cellStyle name="Normal 13 37 5" xfId="21154"/>
    <cellStyle name="Normal 13 37 6" xfId="21155"/>
    <cellStyle name="Normal 13 37 7" xfId="21156"/>
    <cellStyle name="Normal 13 37 8" xfId="21157"/>
    <cellStyle name="Normal 13 37 9" xfId="21158"/>
    <cellStyle name="Normal 13 38" xfId="21159"/>
    <cellStyle name="Normal 13 38 10" xfId="21160"/>
    <cellStyle name="Normal 13 38 11" xfId="21161"/>
    <cellStyle name="Normal 13 38 12" xfId="21162"/>
    <cellStyle name="Normal 13 38 13" xfId="21163"/>
    <cellStyle name="Normal 13 38 14" xfId="21164"/>
    <cellStyle name="Normal 13 38 15" xfId="21165"/>
    <cellStyle name="Normal 13 38 2" xfId="21166"/>
    <cellStyle name="Normal 13 38 3" xfId="21167"/>
    <cellStyle name="Normal 13 38 4" xfId="21168"/>
    <cellStyle name="Normal 13 38 5" xfId="21169"/>
    <cellStyle name="Normal 13 38 6" xfId="21170"/>
    <cellStyle name="Normal 13 38 7" xfId="21171"/>
    <cellStyle name="Normal 13 38 8" xfId="21172"/>
    <cellStyle name="Normal 13 38 9" xfId="21173"/>
    <cellStyle name="Normal 13 39" xfId="21174"/>
    <cellStyle name="Normal 13 39 10" xfId="21175"/>
    <cellStyle name="Normal 13 39 11" xfId="21176"/>
    <cellStyle name="Normal 13 39 12" xfId="21177"/>
    <cellStyle name="Normal 13 39 13" xfId="21178"/>
    <cellStyle name="Normal 13 39 14" xfId="21179"/>
    <cellStyle name="Normal 13 39 15" xfId="21180"/>
    <cellStyle name="Normal 13 39 2" xfId="21181"/>
    <cellStyle name="Normal 13 39 3" xfId="21182"/>
    <cellStyle name="Normal 13 39 4" xfId="21183"/>
    <cellStyle name="Normal 13 39 5" xfId="21184"/>
    <cellStyle name="Normal 13 39 6" xfId="21185"/>
    <cellStyle name="Normal 13 39 7" xfId="21186"/>
    <cellStyle name="Normal 13 39 8" xfId="21187"/>
    <cellStyle name="Normal 13 39 9" xfId="21188"/>
    <cellStyle name="Normal 13 4" xfId="21189"/>
    <cellStyle name="Normal 13 4 10" xfId="21190"/>
    <cellStyle name="Normal 13 4 11" xfId="21191"/>
    <cellStyle name="Normal 13 4 12" xfId="21192"/>
    <cellStyle name="Normal 13 4 13" xfId="21193"/>
    <cellStyle name="Normal 13 4 14" xfId="21194"/>
    <cellStyle name="Normal 13 4 15" xfId="21195"/>
    <cellStyle name="Normal 13 4 2" xfId="21196"/>
    <cellStyle name="Normal 13 4 3" xfId="21197"/>
    <cellStyle name="Normal 13 4 4" xfId="21198"/>
    <cellStyle name="Normal 13 4 5" xfId="21199"/>
    <cellStyle name="Normal 13 4 6" xfId="21200"/>
    <cellStyle name="Normal 13 4 7" xfId="21201"/>
    <cellStyle name="Normal 13 4 8" xfId="21202"/>
    <cellStyle name="Normal 13 4 9" xfId="21203"/>
    <cellStyle name="Normal 13 40" xfId="21204"/>
    <cellStyle name="Normal 13 40 10" xfId="21205"/>
    <cellStyle name="Normal 13 40 11" xfId="21206"/>
    <cellStyle name="Normal 13 40 12" xfId="21207"/>
    <cellStyle name="Normal 13 40 13" xfId="21208"/>
    <cellStyle name="Normal 13 40 14" xfId="21209"/>
    <cellStyle name="Normal 13 40 15" xfId="21210"/>
    <cellStyle name="Normal 13 40 2" xfId="21211"/>
    <cellStyle name="Normal 13 40 3" xfId="21212"/>
    <cellStyle name="Normal 13 40 4" xfId="21213"/>
    <cellStyle name="Normal 13 40 5" xfId="21214"/>
    <cellStyle name="Normal 13 40 6" xfId="21215"/>
    <cellStyle name="Normal 13 40 7" xfId="21216"/>
    <cellStyle name="Normal 13 40 8" xfId="21217"/>
    <cellStyle name="Normal 13 40 9" xfId="21218"/>
    <cellStyle name="Normal 13 41" xfId="21219"/>
    <cellStyle name="Normal 13 41 10" xfId="21220"/>
    <cellStyle name="Normal 13 41 11" xfId="21221"/>
    <cellStyle name="Normal 13 41 12" xfId="21222"/>
    <cellStyle name="Normal 13 41 13" xfId="21223"/>
    <cellStyle name="Normal 13 41 14" xfId="21224"/>
    <cellStyle name="Normal 13 41 15" xfId="21225"/>
    <cellStyle name="Normal 13 41 2" xfId="21226"/>
    <cellStyle name="Normal 13 41 3" xfId="21227"/>
    <cellStyle name="Normal 13 41 4" xfId="21228"/>
    <cellStyle name="Normal 13 41 5" xfId="21229"/>
    <cellStyle name="Normal 13 41 6" xfId="21230"/>
    <cellStyle name="Normal 13 41 7" xfId="21231"/>
    <cellStyle name="Normal 13 41 8" xfId="21232"/>
    <cellStyle name="Normal 13 41 9" xfId="21233"/>
    <cellStyle name="Normal 13 42" xfId="21234"/>
    <cellStyle name="Normal 13 42 10" xfId="21235"/>
    <cellStyle name="Normal 13 42 11" xfId="21236"/>
    <cellStyle name="Normal 13 42 12" xfId="21237"/>
    <cellStyle name="Normal 13 42 13" xfId="21238"/>
    <cellStyle name="Normal 13 42 14" xfId="21239"/>
    <cellStyle name="Normal 13 42 15" xfId="21240"/>
    <cellStyle name="Normal 13 42 2" xfId="21241"/>
    <cellStyle name="Normal 13 42 3" xfId="21242"/>
    <cellStyle name="Normal 13 42 4" xfId="21243"/>
    <cellStyle name="Normal 13 42 5" xfId="21244"/>
    <cellStyle name="Normal 13 42 6" xfId="21245"/>
    <cellStyle name="Normal 13 42 7" xfId="21246"/>
    <cellStyle name="Normal 13 42 8" xfId="21247"/>
    <cellStyle name="Normal 13 42 9" xfId="21248"/>
    <cellStyle name="Normal 13 43" xfId="21249"/>
    <cellStyle name="Normal 13 43 10" xfId="21250"/>
    <cellStyle name="Normal 13 43 11" xfId="21251"/>
    <cellStyle name="Normal 13 43 12" xfId="21252"/>
    <cellStyle name="Normal 13 43 13" xfId="21253"/>
    <cellStyle name="Normal 13 43 14" xfId="21254"/>
    <cellStyle name="Normal 13 43 15" xfId="21255"/>
    <cellStyle name="Normal 13 43 2" xfId="21256"/>
    <cellStyle name="Normal 13 43 3" xfId="21257"/>
    <cellStyle name="Normal 13 43 4" xfId="21258"/>
    <cellStyle name="Normal 13 43 5" xfId="21259"/>
    <cellStyle name="Normal 13 43 6" xfId="21260"/>
    <cellStyle name="Normal 13 43 7" xfId="21261"/>
    <cellStyle name="Normal 13 43 8" xfId="21262"/>
    <cellStyle name="Normal 13 43 9" xfId="21263"/>
    <cellStyle name="Normal 13 44" xfId="21264"/>
    <cellStyle name="Normal 13 44 10" xfId="21265"/>
    <cellStyle name="Normal 13 44 11" xfId="21266"/>
    <cellStyle name="Normal 13 44 12" xfId="21267"/>
    <cellStyle name="Normal 13 44 13" xfId="21268"/>
    <cellStyle name="Normal 13 44 14" xfId="21269"/>
    <cellStyle name="Normal 13 44 15" xfId="21270"/>
    <cellStyle name="Normal 13 44 2" xfId="21271"/>
    <cellStyle name="Normal 13 44 3" xfId="21272"/>
    <cellStyle name="Normal 13 44 4" xfId="21273"/>
    <cellStyle name="Normal 13 44 5" xfId="21274"/>
    <cellStyle name="Normal 13 44 6" xfId="21275"/>
    <cellStyle name="Normal 13 44 7" xfId="21276"/>
    <cellStyle name="Normal 13 44 8" xfId="21277"/>
    <cellStyle name="Normal 13 44 9" xfId="21278"/>
    <cellStyle name="Normal 13 45" xfId="21279"/>
    <cellStyle name="Normal 13 45 10" xfId="21280"/>
    <cellStyle name="Normal 13 45 11" xfId="21281"/>
    <cellStyle name="Normal 13 45 12" xfId="21282"/>
    <cellStyle name="Normal 13 45 13" xfId="21283"/>
    <cellStyle name="Normal 13 45 14" xfId="21284"/>
    <cellStyle name="Normal 13 45 15" xfId="21285"/>
    <cellStyle name="Normal 13 45 2" xfId="21286"/>
    <cellStyle name="Normal 13 45 3" xfId="21287"/>
    <cellStyle name="Normal 13 45 4" xfId="21288"/>
    <cellStyle name="Normal 13 45 5" xfId="21289"/>
    <cellStyle name="Normal 13 45 6" xfId="21290"/>
    <cellStyle name="Normal 13 45 7" xfId="21291"/>
    <cellStyle name="Normal 13 45 8" xfId="21292"/>
    <cellStyle name="Normal 13 45 9" xfId="21293"/>
    <cellStyle name="Normal 13 46" xfId="21294"/>
    <cellStyle name="Normal 13 46 10" xfId="21295"/>
    <cellStyle name="Normal 13 46 11" xfId="21296"/>
    <cellStyle name="Normal 13 46 12" xfId="21297"/>
    <cellStyle name="Normal 13 46 13" xfId="21298"/>
    <cellStyle name="Normal 13 46 14" xfId="21299"/>
    <cellStyle name="Normal 13 46 15" xfId="21300"/>
    <cellStyle name="Normal 13 46 16" xfId="21301"/>
    <cellStyle name="Normal 13 46 17" xfId="21302"/>
    <cellStyle name="Normal 13 46 18" xfId="21303"/>
    <cellStyle name="Normal 13 46 19" xfId="21304"/>
    <cellStyle name="Normal 13 46 2" xfId="21305"/>
    <cellStyle name="Normal 13 46 20" xfId="21306"/>
    <cellStyle name="Normal 13 46 21" xfId="21307"/>
    <cellStyle name="Normal 13 46 22" xfId="21308"/>
    <cellStyle name="Normal 13 46 23" xfId="21309"/>
    <cellStyle name="Normal 13 46 3" xfId="21310"/>
    <cellStyle name="Normal 13 46 4" xfId="21311"/>
    <cellStyle name="Normal 13 46 5" xfId="21312"/>
    <cellStyle name="Normal 13 46 6" xfId="21313"/>
    <cellStyle name="Normal 13 46 7" xfId="21314"/>
    <cellStyle name="Normal 13 46 8" xfId="21315"/>
    <cellStyle name="Normal 13 46 9" xfId="21316"/>
    <cellStyle name="Normal 13 47" xfId="21317"/>
    <cellStyle name="Normal 13 47 10" xfId="21318"/>
    <cellStyle name="Normal 13 47 11" xfId="21319"/>
    <cellStyle name="Normal 13 47 12" xfId="21320"/>
    <cellStyle name="Normal 13 47 13" xfId="21321"/>
    <cellStyle name="Normal 13 47 14" xfId="21322"/>
    <cellStyle name="Normal 13 47 15" xfId="21323"/>
    <cellStyle name="Normal 13 47 16" xfId="21324"/>
    <cellStyle name="Normal 13 47 17" xfId="21325"/>
    <cellStyle name="Normal 13 47 18" xfId="21326"/>
    <cellStyle name="Normal 13 47 19" xfId="21327"/>
    <cellStyle name="Normal 13 47 2" xfId="21328"/>
    <cellStyle name="Normal 13 47 20" xfId="21329"/>
    <cellStyle name="Normal 13 47 21" xfId="21330"/>
    <cellStyle name="Normal 13 47 22" xfId="21331"/>
    <cellStyle name="Normal 13 47 23" xfId="21332"/>
    <cellStyle name="Normal 13 47 3" xfId="21333"/>
    <cellStyle name="Normal 13 47 4" xfId="21334"/>
    <cellStyle name="Normal 13 47 5" xfId="21335"/>
    <cellStyle name="Normal 13 47 6" xfId="21336"/>
    <cellStyle name="Normal 13 47 7" xfId="21337"/>
    <cellStyle name="Normal 13 47 8" xfId="21338"/>
    <cellStyle name="Normal 13 47 9" xfId="21339"/>
    <cellStyle name="Normal 13 48" xfId="21340"/>
    <cellStyle name="Normal 13 48 10" xfId="21341"/>
    <cellStyle name="Normal 13 48 11" xfId="21342"/>
    <cellStyle name="Normal 13 48 12" xfId="21343"/>
    <cellStyle name="Normal 13 48 13" xfId="21344"/>
    <cellStyle name="Normal 13 48 14" xfId="21345"/>
    <cellStyle name="Normal 13 48 15" xfId="21346"/>
    <cellStyle name="Normal 13 48 16" xfId="21347"/>
    <cellStyle name="Normal 13 48 17" xfId="21348"/>
    <cellStyle name="Normal 13 48 18" xfId="21349"/>
    <cellStyle name="Normal 13 48 19" xfId="21350"/>
    <cellStyle name="Normal 13 48 2" xfId="21351"/>
    <cellStyle name="Normal 13 48 20" xfId="21352"/>
    <cellStyle name="Normal 13 48 21" xfId="21353"/>
    <cellStyle name="Normal 13 48 22" xfId="21354"/>
    <cellStyle name="Normal 13 48 23" xfId="21355"/>
    <cellStyle name="Normal 13 48 3" xfId="21356"/>
    <cellStyle name="Normal 13 48 4" xfId="21357"/>
    <cellStyle name="Normal 13 48 5" xfId="21358"/>
    <cellStyle name="Normal 13 48 6" xfId="21359"/>
    <cellStyle name="Normal 13 48 7" xfId="21360"/>
    <cellStyle name="Normal 13 48 8" xfId="21361"/>
    <cellStyle name="Normal 13 48 9" xfId="21362"/>
    <cellStyle name="Normal 13 49" xfId="21363"/>
    <cellStyle name="Normal 13 49 10" xfId="21364"/>
    <cellStyle name="Normal 13 49 11" xfId="21365"/>
    <cellStyle name="Normal 13 49 12" xfId="21366"/>
    <cellStyle name="Normal 13 49 13" xfId="21367"/>
    <cellStyle name="Normal 13 49 14" xfId="21368"/>
    <cellStyle name="Normal 13 49 15" xfId="21369"/>
    <cellStyle name="Normal 13 49 2" xfId="21370"/>
    <cellStyle name="Normal 13 49 3" xfId="21371"/>
    <cellStyle name="Normal 13 49 4" xfId="21372"/>
    <cellStyle name="Normal 13 49 5" xfId="21373"/>
    <cellStyle name="Normal 13 49 6" xfId="21374"/>
    <cellStyle name="Normal 13 49 7" xfId="21375"/>
    <cellStyle name="Normal 13 49 8" xfId="21376"/>
    <cellStyle name="Normal 13 49 9" xfId="21377"/>
    <cellStyle name="Normal 13 5" xfId="21378"/>
    <cellStyle name="Normal 13 5 10" xfId="21379"/>
    <cellStyle name="Normal 13 5 11" xfId="21380"/>
    <cellStyle name="Normal 13 5 12" xfId="21381"/>
    <cellStyle name="Normal 13 5 13" xfId="21382"/>
    <cellStyle name="Normal 13 5 14" xfId="21383"/>
    <cellStyle name="Normal 13 5 15" xfId="21384"/>
    <cellStyle name="Normal 13 5 2" xfId="21385"/>
    <cellStyle name="Normal 13 5 3" xfId="21386"/>
    <cellStyle name="Normal 13 5 4" xfId="21387"/>
    <cellStyle name="Normal 13 5 5" xfId="21388"/>
    <cellStyle name="Normal 13 5 6" xfId="21389"/>
    <cellStyle name="Normal 13 5 7" xfId="21390"/>
    <cellStyle name="Normal 13 5 8" xfId="21391"/>
    <cellStyle name="Normal 13 5 9" xfId="21392"/>
    <cellStyle name="Normal 13 50" xfId="21393"/>
    <cellStyle name="Normal 13 50 10" xfId="21394"/>
    <cellStyle name="Normal 13 50 11" xfId="21395"/>
    <cellStyle name="Normal 13 50 12" xfId="21396"/>
    <cellStyle name="Normal 13 50 13" xfId="21397"/>
    <cellStyle name="Normal 13 50 14" xfId="21398"/>
    <cellStyle name="Normal 13 50 15" xfId="21399"/>
    <cellStyle name="Normal 13 50 2" xfId="21400"/>
    <cellStyle name="Normal 13 50 3" xfId="21401"/>
    <cellStyle name="Normal 13 50 4" xfId="21402"/>
    <cellStyle name="Normal 13 50 5" xfId="21403"/>
    <cellStyle name="Normal 13 50 6" xfId="21404"/>
    <cellStyle name="Normal 13 50 7" xfId="21405"/>
    <cellStyle name="Normal 13 50 8" xfId="21406"/>
    <cellStyle name="Normal 13 50 9" xfId="21407"/>
    <cellStyle name="Normal 13 51" xfId="21408"/>
    <cellStyle name="Normal 13 51 10" xfId="21409"/>
    <cellStyle name="Normal 13 51 11" xfId="21410"/>
    <cellStyle name="Normal 13 51 12" xfId="21411"/>
    <cellStyle name="Normal 13 51 13" xfId="21412"/>
    <cellStyle name="Normal 13 51 14" xfId="21413"/>
    <cellStyle name="Normal 13 51 15" xfId="21414"/>
    <cellStyle name="Normal 13 51 2" xfId="21415"/>
    <cellStyle name="Normal 13 51 3" xfId="21416"/>
    <cellStyle name="Normal 13 51 4" xfId="21417"/>
    <cellStyle name="Normal 13 51 5" xfId="21418"/>
    <cellStyle name="Normal 13 51 6" xfId="21419"/>
    <cellStyle name="Normal 13 51 7" xfId="21420"/>
    <cellStyle name="Normal 13 51 8" xfId="21421"/>
    <cellStyle name="Normal 13 51 9" xfId="21422"/>
    <cellStyle name="Normal 13 52" xfId="21423"/>
    <cellStyle name="Normal 13 52 10" xfId="21424"/>
    <cellStyle name="Normal 13 52 11" xfId="21425"/>
    <cellStyle name="Normal 13 52 12" xfId="21426"/>
    <cellStyle name="Normal 13 52 13" xfId="21427"/>
    <cellStyle name="Normal 13 52 14" xfId="21428"/>
    <cellStyle name="Normal 13 52 15" xfId="21429"/>
    <cellStyle name="Normal 13 52 2" xfId="21430"/>
    <cellStyle name="Normal 13 52 3" xfId="21431"/>
    <cellStyle name="Normal 13 52 4" xfId="21432"/>
    <cellStyle name="Normal 13 52 5" xfId="21433"/>
    <cellStyle name="Normal 13 52 6" xfId="21434"/>
    <cellStyle name="Normal 13 52 7" xfId="21435"/>
    <cellStyle name="Normal 13 52 8" xfId="21436"/>
    <cellStyle name="Normal 13 52 9" xfId="21437"/>
    <cellStyle name="Normal 13 53" xfId="21438"/>
    <cellStyle name="Normal 13 53 10" xfId="21439"/>
    <cellStyle name="Normal 13 53 11" xfId="21440"/>
    <cellStyle name="Normal 13 53 12" xfId="21441"/>
    <cellStyle name="Normal 13 53 13" xfId="21442"/>
    <cellStyle name="Normal 13 53 14" xfId="21443"/>
    <cellStyle name="Normal 13 53 15" xfId="21444"/>
    <cellStyle name="Normal 13 53 2" xfId="21445"/>
    <cellStyle name="Normal 13 53 3" xfId="21446"/>
    <cellStyle name="Normal 13 53 4" xfId="21447"/>
    <cellStyle name="Normal 13 53 5" xfId="21448"/>
    <cellStyle name="Normal 13 53 6" xfId="21449"/>
    <cellStyle name="Normal 13 53 7" xfId="21450"/>
    <cellStyle name="Normal 13 53 8" xfId="21451"/>
    <cellStyle name="Normal 13 53 9" xfId="21452"/>
    <cellStyle name="Normal 13 54" xfId="21453"/>
    <cellStyle name="Normal 13 54 10" xfId="21454"/>
    <cellStyle name="Normal 13 54 11" xfId="21455"/>
    <cellStyle name="Normal 13 54 12" xfId="21456"/>
    <cellStyle name="Normal 13 54 13" xfId="21457"/>
    <cellStyle name="Normal 13 54 14" xfId="21458"/>
    <cellStyle name="Normal 13 54 15" xfId="21459"/>
    <cellStyle name="Normal 13 54 2" xfId="21460"/>
    <cellStyle name="Normal 13 54 3" xfId="21461"/>
    <cellStyle name="Normal 13 54 4" xfId="21462"/>
    <cellStyle name="Normal 13 54 5" xfId="21463"/>
    <cellStyle name="Normal 13 54 6" xfId="21464"/>
    <cellStyle name="Normal 13 54 7" xfId="21465"/>
    <cellStyle name="Normal 13 54 8" xfId="21466"/>
    <cellStyle name="Normal 13 54 9" xfId="21467"/>
    <cellStyle name="Normal 13 55" xfId="21468"/>
    <cellStyle name="Normal 13 55 10" xfId="21469"/>
    <cellStyle name="Normal 13 55 11" xfId="21470"/>
    <cellStyle name="Normal 13 55 12" xfId="21471"/>
    <cellStyle name="Normal 13 55 13" xfId="21472"/>
    <cellStyle name="Normal 13 55 14" xfId="21473"/>
    <cellStyle name="Normal 13 55 15" xfId="21474"/>
    <cellStyle name="Normal 13 55 2" xfId="21475"/>
    <cellStyle name="Normal 13 55 3" xfId="21476"/>
    <cellStyle name="Normal 13 55 4" xfId="21477"/>
    <cellStyle name="Normal 13 55 5" xfId="21478"/>
    <cellStyle name="Normal 13 55 6" xfId="21479"/>
    <cellStyle name="Normal 13 55 7" xfId="21480"/>
    <cellStyle name="Normal 13 55 8" xfId="21481"/>
    <cellStyle name="Normal 13 55 9" xfId="21482"/>
    <cellStyle name="Normal 13 56" xfId="21483"/>
    <cellStyle name="Normal 13 56 10" xfId="21484"/>
    <cellStyle name="Normal 13 56 11" xfId="21485"/>
    <cellStyle name="Normal 13 56 12" xfId="21486"/>
    <cellStyle name="Normal 13 56 13" xfId="21487"/>
    <cellStyle name="Normal 13 56 14" xfId="21488"/>
    <cellStyle name="Normal 13 56 15" xfId="21489"/>
    <cellStyle name="Normal 13 56 2" xfId="21490"/>
    <cellStyle name="Normal 13 56 3" xfId="21491"/>
    <cellStyle name="Normal 13 56 4" xfId="21492"/>
    <cellStyle name="Normal 13 56 5" xfId="21493"/>
    <cellStyle name="Normal 13 56 6" xfId="21494"/>
    <cellStyle name="Normal 13 56 7" xfId="21495"/>
    <cellStyle name="Normal 13 56 8" xfId="21496"/>
    <cellStyle name="Normal 13 56 9" xfId="21497"/>
    <cellStyle name="Normal 13 57" xfId="21498"/>
    <cellStyle name="Normal 13 57 10" xfId="21499"/>
    <cellStyle name="Normal 13 57 11" xfId="21500"/>
    <cellStyle name="Normal 13 57 12" xfId="21501"/>
    <cellStyle name="Normal 13 57 13" xfId="21502"/>
    <cellStyle name="Normal 13 57 14" xfId="21503"/>
    <cellStyle name="Normal 13 57 15" xfId="21504"/>
    <cellStyle name="Normal 13 57 2" xfId="21505"/>
    <cellStyle name="Normal 13 57 3" xfId="21506"/>
    <cellStyle name="Normal 13 57 4" xfId="21507"/>
    <cellStyle name="Normal 13 57 5" xfId="21508"/>
    <cellStyle name="Normal 13 57 6" xfId="21509"/>
    <cellStyle name="Normal 13 57 7" xfId="21510"/>
    <cellStyle name="Normal 13 57 8" xfId="21511"/>
    <cellStyle name="Normal 13 57 9" xfId="21512"/>
    <cellStyle name="Normal 13 58" xfId="21513"/>
    <cellStyle name="Normal 13 58 10" xfId="21514"/>
    <cellStyle name="Normal 13 58 11" xfId="21515"/>
    <cellStyle name="Normal 13 58 12" xfId="21516"/>
    <cellStyle name="Normal 13 58 13" xfId="21517"/>
    <cellStyle name="Normal 13 58 14" xfId="21518"/>
    <cellStyle name="Normal 13 58 15" xfId="21519"/>
    <cellStyle name="Normal 13 58 2" xfId="21520"/>
    <cellStyle name="Normal 13 58 3" xfId="21521"/>
    <cellStyle name="Normal 13 58 4" xfId="21522"/>
    <cellStyle name="Normal 13 58 5" xfId="21523"/>
    <cellStyle name="Normal 13 58 6" xfId="21524"/>
    <cellStyle name="Normal 13 58 7" xfId="21525"/>
    <cellStyle name="Normal 13 58 8" xfId="21526"/>
    <cellStyle name="Normal 13 58 9" xfId="21527"/>
    <cellStyle name="Normal 13 59" xfId="21528"/>
    <cellStyle name="Normal 13 59 10" xfId="21529"/>
    <cellStyle name="Normal 13 59 11" xfId="21530"/>
    <cellStyle name="Normal 13 59 12" xfId="21531"/>
    <cellStyle name="Normal 13 59 13" xfId="21532"/>
    <cellStyle name="Normal 13 59 14" xfId="21533"/>
    <cellStyle name="Normal 13 59 15" xfId="21534"/>
    <cellStyle name="Normal 13 59 2" xfId="21535"/>
    <cellStyle name="Normal 13 59 3" xfId="21536"/>
    <cellStyle name="Normal 13 59 4" xfId="21537"/>
    <cellStyle name="Normal 13 59 5" xfId="21538"/>
    <cellStyle name="Normal 13 59 6" xfId="21539"/>
    <cellStyle name="Normal 13 59 7" xfId="21540"/>
    <cellStyle name="Normal 13 59 8" xfId="21541"/>
    <cellStyle name="Normal 13 59 9" xfId="21542"/>
    <cellStyle name="Normal 13 6" xfId="21543"/>
    <cellStyle name="Normal 13 6 10" xfId="21544"/>
    <cellStyle name="Normal 13 6 11" xfId="21545"/>
    <cellStyle name="Normal 13 6 12" xfId="21546"/>
    <cellStyle name="Normal 13 6 13" xfId="21547"/>
    <cellStyle name="Normal 13 6 14" xfId="21548"/>
    <cellStyle name="Normal 13 6 15" xfId="21549"/>
    <cellStyle name="Normal 13 6 16" xfId="21550"/>
    <cellStyle name="Normal 13 6 17" xfId="21551"/>
    <cellStyle name="Normal 13 6 18" xfId="21552"/>
    <cellStyle name="Normal 13 6 19" xfId="21553"/>
    <cellStyle name="Normal 13 6 2" xfId="21554"/>
    <cellStyle name="Normal 13 6 20" xfId="21555"/>
    <cellStyle name="Normal 13 6 21" xfId="21556"/>
    <cellStyle name="Normal 13 6 22" xfId="21557"/>
    <cellStyle name="Normal 13 6 23" xfId="21558"/>
    <cellStyle name="Normal 13 6 24" xfId="21559"/>
    <cellStyle name="Normal 13 6 25" xfId="21560"/>
    <cellStyle name="Normal 13 6 26" xfId="21561"/>
    <cellStyle name="Normal 13 6 27" xfId="21562"/>
    <cellStyle name="Normal 13 6 28" xfId="21563"/>
    <cellStyle name="Normal 13 6 29" xfId="21564"/>
    <cellStyle name="Normal 13 6 3" xfId="21565"/>
    <cellStyle name="Normal 13 6 30" xfId="21566"/>
    <cellStyle name="Normal 13 6 4" xfId="21567"/>
    <cellStyle name="Normal 13 6 5" xfId="21568"/>
    <cellStyle name="Normal 13 6 6" xfId="21569"/>
    <cellStyle name="Normal 13 6 7" xfId="21570"/>
    <cellStyle name="Normal 13 6 8" xfId="21571"/>
    <cellStyle name="Normal 13 6 9" xfId="21572"/>
    <cellStyle name="Normal 13 60" xfId="21573"/>
    <cellStyle name="Normal 13 60 10" xfId="21574"/>
    <cellStyle name="Normal 13 60 11" xfId="21575"/>
    <cellStyle name="Normal 13 60 12" xfId="21576"/>
    <cellStyle name="Normal 13 60 13" xfId="21577"/>
    <cellStyle name="Normal 13 60 14" xfId="21578"/>
    <cellStyle name="Normal 13 60 15" xfId="21579"/>
    <cellStyle name="Normal 13 60 2" xfId="21580"/>
    <cellStyle name="Normal 13 60 3" xfId="21581"/>
    <cellStyle name="Normal 13 60 4" xfId="21582"/>
    <cellStyle name="Normal 13 60 5" xfId="21583"/>
    <cellStyle name="Normal 13 60 6" xfId="21584"/>
    <cellStyle name="Normal 13 60 7" xfId="21585"/>
    <cellStyle name="Normal 13 60 8" xfId="21586"/>
    <cellStyle name="Normal 13 60 9" xfId="21587"/>
    <cellStyle name="Normal 13 61" xfId="21588"/>
    <cellStyle name="Normal 13 62" xfId="21589"/>
    <cellStyle name="Normal 13 63" xfId="21590"/>
    <cellStyle name="Normal 13 64" xfId="21591"/>
    <cellStyle name="Normal 13 65" xfId="21592"/>
    <cellStyle name="Normal 13 66" xfId="21593"/>
    <cellStyle name="Normal 13 67" xfId="21594"/>
    <cellStyle name="Normal 13 68" xfId="21595"/>
    <cellStyle name="Normal 13 69" xfId="21596"/>
    <cellStyle name="Normal 13 7" xfId="21597"/>
    <cellStyle name="Normal 13 7 10" xfId="21598"/>
    <cellStyle name="Normal 13 7 11" xfId="21599"/>
    <cellStyle name="Normal 13 7 12" xfId="21600"/>
    <cellStyle name="Normal 13 7 13" xfId="21601"/>
    <cellStyle name="Normal 13 7 14" xfId="21602"/>
    <cellStyle name="Normal 13 7 15" xfId="21603"/>
    <cellStyle name="Normal 13 7 16" xfId="21604"/>
    <cellStyle name="Normal 13 7 17" xfId="21605"/>
    <cellStyle name="Normal 13 7 18" xfId="21606"/>
    <cellStyle name="Normal 13 7 19" xfId="21607"/>
    <cellStyle name="Normal 13 7 2" xfId="21608"/>
    <cellStyle name="Normal 13 7 20" xfId="21609"/>
    <cellStyle name="Normal 13 7 21" xfId="21610"/>
    <cellStyle name="Normal 13 7 22" xfId="21611"/>
    <cellStyle name="Normal 13 7 23" xfId="21612"/>
    <cellStyle name="Normal 13 7 24" xfId="21613"/>
    <cellStyle name="Normal 13 7 25" xfId="21614"/>
    <cellStyle name="Normal 13 7 26" xfId="21615"/>
    <cellStyle name="Normal 13 7 27" xfId="21616"/>
    <cellStyle name="Normal 13 7 28" xfId="21617"/>
    <cellStyle name="Normal 13 7 29" xfId="21618"/>
    <cellStyle name="Normal 13 7 3" xfId="21619"/>
    <cellStyle name="Normal 13 7 30" xfId="21620"/>
    <cellStyle name="Normal 13 7 4" xfId="21621"/>
    <cellStyle name="Normal 13 7 5" xfId="21622"/>
    <cellStyle name="Normal 13 7 6" xfId="21623"/>
    <cellStyle name="Normal 13 7 7" xfId="21624"/>
    <cellStyle name="Normal 13 7 8" xfId="21625"/>
    <cellStyle name="Normal 13 7 9" xfId="21626"/>
    <cellStyle name="Normal 13 70" xfId="21627"/>
    <cellStyle name="Normal 13 71" xfId="21628"/>
    <cellStyle name="Normal 13 72" xfId="21629"/>
    <cellStyle name="Normal 13 73" xfId="21630"/>
    <cellStyle name="Normal 13 74" xfId="21631"/>
    <cellStyle name="Normal 13 75" xfId="21632"/>
    <cellStyle name="Normal 13 76" xfId="21633"/>
    <cellStyle name="Normal 13 77" xfId="21634"/>
    <cellStyle name="Normal 13 78" xfId="21635"/>
    <cellStyle name="Normal 13 79" xfId="21636"/>
    <cellStyle name="Normal 13 8" xfId="21637"/>
    <cellStyle name="Normal 13 8 10" xfId="21638"/>
    <cellStyle name="Normal 13 8 11" xfId="21639"/>
    <cellStyle name="Normal 13 8 12" xfId="21640"/>
    <cellStyle name="Normal 13 8 13" xfId="21641"/>
    <cellStyle name="Normal 13 8 14" xfId="21642"/>
    <cellStyle name="Normal 13 8 15" xfId="21643"/>
    <cellStyle name="Normal 13 8 2" xfId="21644"/>
    <cellStyle name="Normal 13 8 3" xfId="21645"/>
    <cellStyle name="Normal 13 8 4" xfId="21646"/>
    <cellStyle name="Normal 13 8 5" xfId="21647"/>
    <cellStyle name="Normal 13 8 6" xfId="21648"/>
    <cellStyle name="Normal 13 8 7" xfId="21649"/>
    <cellStyle name="Normal 13 8 8" xfId="21650"/>
    <cellStyle name="Normal 13 8 9" xfId="21651"/>
    <cellStyle name="Normal 13 80" xfId="21652"/>
    <cellStyle name="Normal 13 81" xfId="21653"/>
    <cellStyle name="Normal 13 82" xfId="21654"/>
    <cellStyle name="Normal 13 83" xfId="21655"/>
    <cellStyle name="Normal 13 84" xfId="21656"/>
    <cellStyle name="Normal 13 85" xfId="21657"/>
    <cellStyle name="Normal 13 86" xfId="21658"/>
    <cellStyle name="Normal 13 9" xfId="21659"/>
    <cellStyle name="Normal 13 9 10" xfId="21660"/>
    <cellStyle name="Normal 13 9 11" xfId="21661"/>
    <cellStyle name="Normal 13 9 12" xfId="21662"/>
    <cellStyle name="Normal 13 9 13" xfId="21663"/>
    <cellStyle name="Normal 13 9 14" xfId="21664"/>
    <cellStyle name="Normal 13 9 15" xfId="21665"/>
    <cellStyle name="Normal 13 9 2" xfId="21666"/>
    <cellStyle name="Normal 13 9 3" xfId="21667"/>
    <cellStyle name="Normal 13 9 4" xfId="21668"/>
    <cellStyle name="Normal 13 9 5" xfId="21669"/>
    <cellStyle name="Normal 13 9 6" xfId="21670"/>
    <cellStyle name="Normal 13 9 7" xfId="21671"/>
    <cellStyle name="Normal 13 9 8" xfId="21672"/>
    <cellStyle name="Normal 13 9 9" xfId="21673"/>
    <cellStyle name="Normal 131" xfId="36895"/>
    <cellStyle name="Normal 14" xfId="21674"/>
    <cellStyle name="Normal 14 10" xfId="21675"/>
    <cellStyle name="Normal 14 10 10" xfId="21676"/>
    <cellStyle name="Normal 14 10 11" xfId="21677"/>
    <cellStyle name="Normal 14 10 12" xfId="21678"/>
    <cellStyle name="Normal 14 10 13" xfId="21679"/>
    <cellStyle name="Normal 14 10 14" xfId="21680"/>
    <cellStyle name="Normal 14 10 15" xfId="21681"/>
    <cellStyle name="Normal 14 10 2" xfId="21682"/>
    <cellStyle name="Normal 14 10 3" xfId="21683"/>
    <cellStyle name="Normal 14 10 4" xfId="21684"/>
    <cellStyle name="Normal 14 10 5" xfId="21685"/>
    <cellStyle name="Normal 14 10 6" xfId="21686"/>
    <cellStyle name="Normal 14 10 7" xfId="21687"/>
    <cellStyle name="Normal 14 10 8" xfId="21688"/>
    <cellStyle name="Normal 14 10 9" xfId="21689"/>
    <cellStyle name="Normal 14 11" xfId="21690"/>
    <cellStyle name="Normal 14 11 10" xfId="21691"/>
    <cellStyle name="Normal 14 11 11" xfId="21692"/>
    <cellStyle name="Normal 14 11 12" xfId="21693"/>
    <cellStyle name="Normal 14 11 13" xfId="21694"/>
    <cellStyle name="Normal 14 11 14" xfId="21695"/>
    <cellStyle name="Normal 14 11 15" xfId="21696"/>
    <cellStyle name="Normal 14 11 2" xfId="21697"/>
    <cellStyle name="Normal 14 11 3" xfId="21698"/>
    <cellStyle name="Normal 14 11 4" xfId="21699"/>
    <cellStyle name="Normal 14 11 5" xfId="21700"/>
    <cellStyle name="Normal 14 11 6" xfId="21701"/>
    <cellStyle name="Normal 14 11 7" xfId="21702"/>
    <cellStyle name="Normal 14 11 8" xfId="21703"/>
    <cellStyle name="Normal 14 11 9" xfId="21704"/>
    <cellStyle name="Normal 14 12" xfId="21705"/>
    <cellStyle name="Normal 14 12 10" xfId="21706"/>
    <cellStyle name="Normal 14 12 11" xfId="21707"/>
    <cellStyle name="Normal 14 12 12" xfId="21708"/>
    <cellStyle name="Normal 14 12 13" xfId="21709"/>
    <cellStyle name="Normal 14 12 14" xfId="21710"/>
    <cellStyle name="Normal 14 12 15" xfId="21711"/>
    <cellStyle name="Normal 14 12 2" xfId="21712"/>
    <cellStyle name="Normal 14 12 3" xfId="21713"/>
    <cellStyle name="Normal 14 12 4" xfId="21714"/>
    <cellStyle name="Normal 14 12 5" xfId="21715"/>
    <cellStyle name="Normal 14 12 6" xfId="21716"/>
    <cellStyle name="Normal 14 12 7" xfId="21717"/>
    <cellStyle name="Normal 14 12 8" xfId="21718"/>
    <cellStyle name="Normal 14 12 9" xfId="21719"/>
    <cellStyle name="Normal 14 13" xfId="21720"/>
    <cellStyle name="Normal 14 13 10" xfId="21721"/>
    <cellStyle name="Normal 14 13 11" xfId="21722"/>
    <cellStyle name="Normal 14 13 12" xfId="21723"/>
    <cellStyle name="Normal 14 13 13" xfId="21724"/>
    <cellStyle name="Normal 14 13 14" xfId="21725"/>
    <cellStyle name="Normal 14 13 15" xfId="21726"/>
    <cellStyle name="Normal 14 13 2" xfId="21727"/>
    <cellStyle name="Normal 14 13 3" xfId="21728"/>
    <cellStyle name="Normal 14 13 4" xfId="21729"/>
    <cellStyle name="Normal 14 13 5" xfId="21730"/>
    <cellStyle name="Normal 14 13 6" xfId="21731"/>
    <cellStyle name="Normal 14 13 7" xfId="21732"/>
    <cellStyle name="Normal 14 13 8" xfId="21733"/>
    <cellStyle name="Normal 14 13 9" xfId="21734"/>
    <cellStyle name="Normal 14 14" xfId="21735"/>
    <cellStyle name="Normal 14 14 10" xfId="21736"/>
    <cellStyle name="Normal 14 14 11" xfId="21737"/>
    <cellStyle name="Normal 14 14 12" xfId="21738"/>
    <cellStyle name="Normal 14 14 13" xfId="21739"/>
    <cellStyle name="Normal 14 14 14" xfId="21740"/>
    <cellStyle name="Normal 14 14 15" xfId="21741"/>
    <cellStyle name="Normal 14 14 2" xfId="21742"/>
    <cellStyle name="Normal 14 14 3" xfId="21743"/>
    <cellStyle name="Normal 14 14 4" xfId="21744"/>
    <cellStyle name="Normal 14 14 5" xfId="21745"/>
    <cellStyle name="Normal 14 14 6" xfId="21746"/>
    <cellStyle name="Normal 14 14 7" xfId="21747"/>
    <cellStyle name="Normal 14 14 8" xfId="21748"/>
    <cellStyle name="Normal 14 14 9" xfId="21749"/>
    <cellStyle name="Normal 14 15" xfId="21750"/>
    <cellStyle name="Normal 14 15 10" xfId="21751"/>
    <cellStyle name="Normal 14 15 11" xfId="21752"/>
    <cellStyle name="Normal 14 15 12" xfId="21753"/>
    <cellStyle name="Normal 14 15 13" xfId="21754"/>
    <cellStyle name="Normal 14 15 14" xfId="21755"/>
    <cellStyle name="Normal 14 15 15" xfId="21756"/>
    <cellStyle name="Normal 14 15 2" xfId="21757"/>
    <cellStyle name="Normal 14 15 3" xfId="21758"/>
    <cellStyle name="Normal 14 15 4" xfId="21759"/>
    <cellStyle name="Normal 14 15 5" xfId="21760"/>
    <cellStyle name="Normal 14 15 6" xfId="21761"/>
    <cellStyle name="Normal 14 15 7" xfId="21762"/>
    <cellStyle name="Normal 14 15 8" xfId="21763"/>
    <cellStyle name="Normal 14 15 9" xfId="21764"/>
    <cellStyle name="Normal 14 16" xfId="21765"/>
    <cellStyle name="Normal 14 16 10" xfId="21766"/>
    <cellStyle name="Normal 14 16 11" xfId="21767"/>
    <cellStyle name="Normal 14 16 12" xfId="21768"/>
    <cellStyle name="Normal 14 16 13" xfId="21769"/>
    <cellStyle name="Normal 14 16 14" xfId="21770"/>
    <cellStyle name="Normal 14 16 15" xfId="21771"/>
    <cellStyle name="Normal 14 16 2" xfId="21772"/>
    <cellStyle name="Normal 14 16 3" xfId="21773"/>
    <cellStyle name="Normal 14 16 4" xfId="21774"/>
    <cellStyle name="Normal 14 16 5" xfId="21775"/>
    <cellStyle name="Normal 14 16 6" xfId="21776"/>
    <cellStyle name="Normal 14 16 7" xfId="21777"/>
    <cellStyle name="Normal 14 16 8" xfId="21778"/>
    <cellStyle name="Normal 14 16 9" xfId="21779"/>
    <cellStyle name="Normal 14 17" xfId="21780"/>
    <cellStyle name="Normal 14 17 10" xfId="21781"/>
    <cellStyle name="Normal 14 17 11" xfId="21782"/>
    <cellStyle name="Normal 14 17 12" xfId="21783"/>
    <cellStyle name="Normal 14 17 13" xfId="21784"/>
    <cellStyle name="Normal 14 17 14" xfId="21785"/>
    <cellStyle name="Normal 14 17 15" xfId="21786"/>
    <cellStyle name="Normal 14 17 2" xfId="21787"/>
    <cellStyle name="Normal 14 17 3" xfId="21788"/>
    <cellStyle name="Normal 14 17 4" xfId="21789"/>
    <cellStyle name="Normal 14 17 5" xfId="21790"/>
    <cellStyle name="Normal 14 17 6" xfId="21791"/>
    <cellStyle name="Normal 14 17 7" xfId="21792"/>
    <cellStyle name="Normal 14 17 8" xfId="21793"/>
    <cellStyle name="Normal 14 17 9" xfId="21794"/>
    <cellStyle name="Normal 14 18" xfId="21795"/>
    <cellStyle name="Normal 14 18 10" xfId="21796"/>
    <cellStyle name="Normal 14 18 11" xfId="21797"/>
    <cellStyle name="Normal 14 18 12" xfId="21798"/>
    <cellStyle name="Normal 14 18 13" xfId="21799"/>
    <cellStyle name="Normal 14 18 14" xfId="21800"/>
    <cellStyle name="Normal 14 18 15" xfId="21801"/>
    <cellStyle name="Normal 14 18 2" xfId="21802"/>
    <cellStyle name="Normal 14 18 3" xfId="21803"/>
    <cellStyle name="Normal 14 18 4" xfId="21804"/>
    <cellStyle name="Normal 14 18 5" xfId="21805"/>
    <cellStyle name="Normal 14 18 6" xfId="21806"/>
    <cellStyle name="Normal 14 18 7" xfId="21807"/>
    <cellStyle name="Normal 14 18 8" xfId="21808"/>
    <cellStyle name="Normal 14 18 9" xfId="21809"/>
    <cellStyle name="Normal 14 19" xfId="21810"/>
    <cellStyle name="Normal 14 19 10" xfId="21811"/>
    <cellStyle name="Normal 14 19 11" xfId="21812"/>
    <cellStyle name="Normal 14 19 12" xfId="21813"/>
    <cellStyle name="Normal 14 19 13" xfId="21814"/>
    <cellStyle name="Normal 14 19 14" xfId="21815"/>
    <cellStyle name="Normal 14 19 15" xfId="21816"/>
    <cellStyle name="Normal 14 19 2" xfId="21817"/>
    <cellStyle name="Normal 14 19 3" xfId="21818"/>
    <cellStyle name="Normal 14 19 4" xfId="21819"/>
    <cellStyle name="Normal 14 19 5" xfId="21820"/>
    <cellStyle name="Normal 14 19 6" xfId="21821"/>
    <cellStyle name="Normal 14 19 7" xfId="21822"/>
    <cellStyle name="Normal 14 19 8" xfId="21823"/>
    <cellStyle name="Normal 14 19 9" xfId="21824"/>
    <cellStyle name="Normal 14 2" xfId="21825"/>
    <cellStyle name="Normal 14 2 10" xfId="21826"/>
    <cellStyle name="Normal 14 2 11" xfId="21827"/>
    <cellStyle name="Normal 14 2 12" xfId="21828"/>
    <cellStyle name="Normal 14 2 13" xfId="21829"/>
    <cellStyle name="Normal 14 2 14" xfId="21830"/>
    <cellStyle name="Normal 14 2 15" xfId="21831"/>
    <cellStyle name="Normal 14 2 16" xfId="21832"/>
    <cellStyle name="Normal 14 2 17" xfId="21833"/>
    <cellStyle name="Normal 14 2 18" xfId="21834"/>
    <cellStyle name="Normal 14 2 19" xfId="21835"/>
    <cellStyle name="Normal 14 2 2" xfId="21836"/>
    <cellStyle name="Normal 14 2 20" xfId="21837"/>
    <cellStyle name="Normal 14 2 21" xfId="21838"/>
    <cellStyle name="Normal 14 2 22" xfId="21839"/>
    <cellStyle name="Normal 14 2 23" xfId="21840"/>
    <cellStyle name="Normal 14 2 24" xfId="21841"/>
    <cellStyle name="Normal 14 2 25" xfId="21842"/>
    <cellStyle name="Normal 14 2 26" xfId="21843"/>
    <cellStyle name="Normal 14 2 27" xfId="21844"/>
    <cellStyle name="Normal 14 2 28" xfId="21845"/>
    <cellStyle name="Normal 14 2 29" xfId="21846"/>
    <cellStyle name="Normal 14 2 3" xfId="21847"/>
    <cellStyle name="Normal 14 2 30" xfId="21848"/>
    <cellStyle name="Normal 14 2 4" xfId="21849"/>
    <cellStyle name="Normal 14 2 5" xfId="21850"/>
    <cellStyle name="Normal 14 2 6" xfId="21851"/>
    <cellStyle name="Normal 14 2 7" xfId="21852"/>
    <cellStyle name="Normal 14 2 8" xfId="21853"/>
    <cellStyle name="Normal 14 2 9" xfId="21854"/>
    <cellStyle name="Normal 14 20" xfId="21855"/>
    <cellStyle name="Normal 14 20 10" xfId="21856"/>
    <cellStyle name="Normal 14 20 11" xfId="21857"/>
    <cellStyle name="Normal 14 20 12" xfId="21858"/>
    <cellStyle name="Normal 14 20 13" xfId="21859"/>
    <cellStyle name="Normal 14 20 14" xfId="21860"/>
    <cellStyle name="Normal 14 20 15" xfId="21861"/>
    <cellStyle name="Normal 14 20 2" xfId="21862"/>
    <cellStyle name="Normal 14 20 3" xfId="21863"/>
    <cellStyle name="Normal 14 20 4" xfId="21864"/>
    <cellStyle name="Normal 14 20 5" xfId="21865"/>
    <cellStyle name="Normal 14 20 6" xfId="21866"/>
    <cellStyle name="Normal 14 20 7" xfId="21867"/>
    <cellStyle name="Normal 14 20 8" xfId="21868"/>
    <cellStyle name="Normal 14 20 9" xfId="21869"/>
    <cellStyle name="Normal 14 21" xfId="21870"/>
    <cellStyle name="Normal 14 21 10" xfId="21871"/>
    <cellStyle name="Normal 14 21 11" xfId="21872"/>
    <cellStyle name="Normal 14 21 12" xfId="21873"/>
    <cellStyle name="Normal 14 21 13" xfId="21874"/>
    <cellStyle name="Normal 14 21 14" xfId="21875"/>
    <cellStyle name="Normal 14 21 15" xfId="21876"/>
    <cellStyle name="Normal 14 21 2" xfId="21877"/>
    <cellStyle name="Normal 14 21 3" xfId="21878"/>
    <cellStyle name="Normal 14 21 4" xfId="21879"/>
    <cellStyle name="Normal 14 21 5" xfId="21880"/>
    <cellStyle name="Normal 14 21 6" xfId="21881"/>
    <cellStyle name="Normal 14 21 7" xfId="21882"/>
    <cellStyle name="Normal 14 21 8" xfId="21883"/>
    <cellStyle name="Normal 14 21 9" xfId="21884"/>
    <cellStyle name="Normal 14 22" xfId="21885"/>
    <cellStyle name="Normal 14 22 10" xfId="21886"/>
    <cellStyle name="Normal 14 22 11" xfId="21887"/>
    <cellStyle name="Normal 14 22 12" xfId="21888"/>
    <cellStyle name="Normal 14 22 13" xfId="21889"/>
    <cellStyle name="Normal 14 22 14" xfId="21890"/>
    <cellStyle name="Normal 14 22 15" xfId="21891"/>
    <cellStyle name="Normal 14 22 2" xfId="21892"/>
    <cellStyle name="Normal 14 22 3" xfId="21893"/>
    <cellStyle name="Normal 14 22 4" xfId="21894"/>
    <cellStyle name="Normal 14 22 5" xfId="21895"/>
    <cellStyle name="Normal 14 22 6" xfId="21896"/>
    <cellStyle name="Normal 14 22 7" xfId="21897"/>
    <cellStyle name="Normal 14 22 8" xfId="21898"/>
    <cellStyle name="Normal 14 22 9" xfId="21899"/>
    <cellStyle name="Normal 14 23" xfId="21900"/>
    <cellStyle name="Normal 14 23 10" xfId="21901"/>
    <cellStyle name="Normal 14 23 11" xfId="21902"/>
    <cellStyle name="Normal 14 23 12" xfId="21903"/>
    <cellStyle name="Normal 14 23 13" xfId="21904"/>
    <cellStyle name="Normal 14 23 14" xfId="21905"/>
    <cellStyle name="Normal 14 23 15" xfId="21906"/>
    <cellStyle name="Normal 14 23 2" xfId="21907"/>
    <cellStyle name="Normal 14 23 3" xfId="21908"/>
    <cellStyle name="Normal 14 23 4" xfId="21909"/>
    <cellStyle name="Normal 14 23 5" xfId="21910"/>
    <cellStyle name="Normal 14 23 6" xfId="21911"/>
    <cellStyle name="Normal 14 23 7" xfId="21912"/>
    <cellStyle name="Normal 14 23 8" xfId="21913"/>
    <cellStyle name="Normal 14 23 9" xfId="21914"/>
    <cellStyle name="Normal 14 24" xfId="21915"/>
    <cellStyle name="Normal 14 24 10" xfId="21916"/>
    <cellStyle name="Normal 14 24 11" xfId="21917"/>
    <cellStyle name="Normal 14 24 12" xfId="21918"/>
    <cellStyle name="Normal 14 24 13" xfId="21919"/>
    <cellStyle name="Normal 14 24 14" xfId="21920"/>
    <cellStyle name="Normal 14 24 15" xfId="21921"/>
    <cellStyle name="Normal 14 24 2" xfId="21922"/>
    <cellStyle name="Normal 14 24 3" xfId="21923"/>
    <cellStyle name="Normal 14 24 4" xfId="21924"/>
    <cellStyle name="Normal 14 24 5" xfId="21925"/>
    <cellStyle name="Normal 14 24 6" xfId="21926"/>
    <cellStyle name="Normal 14 24 7" xfId="21927"/>
    <cellStyle name="Normal 14 24 8" xfId="21928"/>
    <cellStyle name="Normal 14 24 9" xfId="21929"/>
    <cellStyle name="Normal 14 25" xfId="21930"/>
    <cellStyle name="Normal 14 25 10" xfId="21931"/>
    <cellStyle name="Normal 14 25 11" xfId="21932"/>
    <cellStyle name="Normal 14 25 12" xfId="21933"/>
    <cellStyle name="Normal 14 25 13" xfId="21934"/>
    <cellStyle name="Normal 14 25 14" xfId="21935"/>
    <cellStyle name="Normal 14 25 15" xfId="21936"/>
    <cellStyle name="Normal 14 25 2" xfId="21937"/>
    <cellStyle name="Normal 14 25 3" xfId="21938"/>
    <cellStyle name="Normal 14 25 4" xfId="21939"/>
    <cellStyle name="Normal 14 25 5" xfId="21940"/>
    <cellStyle name="Normal 14 25 6" xfId="21941"/>
    <cellStyle name="Normal 14 25 7" xfId="21942"/>
    <cellStyle name="Normal 14 25 8" xfId="21943"/>
    <cellStyle name="Normal 14 25 9" xfId="21944"/>
    <cellStyle name="Normal 14 26" xfId="21945"/>
    <cellStyle name="Normal 14 26 10" xfId="21946"/>
    <cellStyle name="Normal 14 26 11" xfId="21947"/>
    <cellStyle name="Normal 14 26 12" xfId="21948"/>
    <cellStyle name="Normal 14 26 13" xfId="21949"/>
    <cellStyle name="Normal 14 26 14" xfId="21950"/>
    <cellStyle name="Normal 14 26 15" xfId="21951"/>
    <cellStyle name="Normal 14 26 2" xfId="21952"/>
    <cellStyle name="Normal 14 26 3" xfId="21953"/>
    <cellStyle name="Normal 14 26 4" xfId="21954"/>
    <cellStyle name="Normal 14 26 5" xfId="21955"/>
    <cellStyle name="Normal 14 26 6" xfId="21956"/>
    <cellStyle name="Normal 14 26 7" xfId="21957"/>
    <cellStyle name="Normal 14 26 8" xfId="21958"/>
    <cellStyle name="Normal 14 26 9" xfId="21959"/>
    <cellStyle name="Normal 14 27" xfId="21960"/>
    <cellStyle name="Normal 14 27 10" xfId="21961"/>
    <cellStyle name="Normal 14 27 11" xfId="21962"/>
    <cellStyle name="Normal 14 27 12" xfId="21963"/>
    <cellStyle name="Normal 14 27 13" xfId="21964"/>
    <cellStyle name="Normal 14 27 14" xfId="21965"/>
    <cellStyle name="Normal 14 27 15" xfId="21966"/>
    <cellStyle name="Normal 14 27 2" xfId="21967"/>
    <cellStyle name="Normal 14 27 3" xfId="21968"/>
    <cellStyle name="Normal 14 27 4" xfId="21969"/>
    <cellStyle name="Normal 14 27 5" xfId="21970"/>
    <cellStyle name="Normal 14 27 6" xfId="21971"/>
    <cellStyle name="Normal 14 27 7" xfId="21972"/>
    <cellStyle name="Normal 14 27 8" xfId="21973"/>
    <cellStyle name="Normal 14 27 9" xfId="21974"/>
    <cellStyle name="Normal 14 28" xfId="21975"/>
    <cellStyle name="Normal 14 28 10" xfId="21976"/>
    <cellStyle name="Normal 14 28 11" xfId="21977"/>
    <cellStyle name="Normal 14 28 12" xfId="21978"/>
    <cellStyle name="Normal 14 28 13" xfId="21979"/>
    <cellStyle name="Normal 14 28 14" xfId="21980"/>
    <cellStyle name="Normal 14 28 15" xfId="21981"/>
    <cellStyle name="Normal 14 28 2" xfId="21982"/>
    <cellStyle name="Normal 14 28 3" xfId="21983"/>
    <cellStyle name="Normal 14 28 4" xfId="21984"/>
    <cellStyle name="Normal 14 28 5" xfId="21985"/>
    <cellStyle name="Normal 14 28 6" xfId="21986"/>
    <cellStyle name="Normal 14 28 7" xfId="21987"/>
    <cellStyle name="Normal 14 28 8" xfId="21988"/>
    <cellStyle name="Normal 14 28 9" xfId="21989"/>
    <cellStyle name="Normal 14 29" xfId="21990"/>
    <cellStyle name="Normal 14 29 10" xfId="21991"/>
    <cellStyle name="Normal 14 29 11" xfId="21992"/>
    <cellStyle name="Normal 14 29 12" xfId="21993"/>
    <cellStyle name="Normal 14 29 13" xfId="21994"/>
    <cellStyle name="Normal 14 29 14" xfId="21995"/>
    <cellStyle name="Normal 14 29 15" xfId="21996"/>
    <cellStyle name="Normal 14 29 2" xfId="21997"/>
    <cellStyle name="Normal 14 29 3" xfId="21998"/>
    <cellStyle name="Normal 14 29 4" xfId="21999"/>
    <cellStyle name="Normal 14 29 5" xfId="22000"/>
    <cellStyle name="Normal 14 29 6" xfId="22001"/>
    <cellStyle name="Normal 14 29 7" xfId="22002"/>
    <cellStyle name="Normal 14 29 8" xfId="22003"/>
    <cellStyle name="Normal 14 29 9" xfId="22004"/>
    <cellStyle name="Normal 14 3" xfId="22005"/>
    <cellStyle name="Normal 14 3 10" xfId="22006"/>
    <cellStyle name="Normal 14 3 11" xfId="22007"/>
    <cellStyle name="Normal 14 3 12" xfId="22008"/>
    <cellStyle name="Normal 14 3 13" xfId="22009"/>
    <cellStyle name="Normal 14 3 14" xfId="22010"/>
    <cellStyle name="Normal 14 3 15" xfId="22011"/>
    <cellStyle name="Normal 14 3 16" xfId="22012"/>
    <cellStyle name="Normal 14 3 17" xfId="22013"/>
    <cellStyle name="Normal 14 3 18" xfId="22014"/>
    <cellStyle name="Normal 14 3 19" xfId="22015"/>
    <cellStyle name="Normal 14 3 2" xfId="22016"/>
    <cellStyle name="Normal 14 3 20" xfId="22017"/>
    <cellStyle name="Normal 14 3 21" xfId="22018"/>
    <cellStyle name="Normal 14 3 22" xfId="22019"/>
    <cellStyle name="Normal 14 3 23" xfId="22020"/>
    <cellStyle name="Normal 14 3 24" xfId="22021"/>
    <cellStyle name="Normal 14 3 25" xfId="22022"/>
    <cellStyle name="Normal 14 3 26" xfId="22023"/>
    <cellStyle name="Normal 14 3 27" xfId="22024"/>
    <cellStyle name="Normal 14 3 28" xfId="22025"/>
    <cellStyle name="Normal 14 3 29" xfId="22026"/>
    <cellStyle name="Normal 14 3 3" xfId="22027"/>
    <cellStyle name="Normal 14 3 30" xfId="22028"/>
    <cellStyle name="Normal 14 3 4" xfId="22029"/>
    <cellStyle name="Normal 14 3 5" xfId="22030"/>
    <cellStyle name="Normal 14 3 6" xfId="22031"/>
    <cellStyle name="Normal 14 3 7" xfId="22032"/>
    <cellStyle name="Normal 14 3 8" xfId="22033"/>
    <cellStyle name="Normal 14 3 9" xfId="22034"/>
    <cellStyle name="Normal 14 30" xfId="22035"/>
    <cellStyle name="Normal 14 30 10" xfId="22036"/>
    <cellStyle name="Normal 14 30 11" xfId="22037"/>
    <cellStyle name="Normal 14 30 12" xfId="22038"/>
    <cellStyle name="Normal 14 30 13" xfId="22039"/>
    <cellStyle name="Normal 14 30 14" xfId="22040"/>
    <cellStyle name="Normal 14 30 15" xfId="22041"/>
    <cellStyle name="Normal 14 30 2" xfId="22042"/>
    <cellStyle name="Normal 14 30 3" xfId="22043"/>
    <cellStyle name="Normal 14 30 4" xfId="22044"/>
    <cellStyle name="Normal 14 30 5" xfId="22045"/>
    <cellStyle name="Normal 14 30 6" xfId="22046"/>
    <cellStyle name="Normal 14 30 7" xfId="22047"/>
    <cellStyle name="Normal 14 30 8" xfId="22048"/>
    <cellStyle name="Normal 14 30 9" xfId="22049"/>
    <cellStyle name="Normal 14 31" xfId="22050"/>
    <cellStyle name="Normal 14 31 10" xfId="22051"/>
    <cellStyle name="Normal 14 31 11" xfId="22052"/>
    <cellStyle name="Normal 14 31 12" xfId="22053"/>
    <cellStyle name="Normal 14 31 13" xfId="22054"/>
    <cellStyle name="Normal 14 31 14" xfId="22055"/>
    <cellStyle name="Normal 14 31 15" xfId="22056"/>
    <cellStyle name="Normal 14 31 2" xfId="22057"/>
    <cellStyle name="Normal 14 31 3" xfId="22058"/>
    <cellStyle name="Normal 14 31 4" xfId="22059"/>
    <cellStyle name="Normal 14 31 5" xfId="22060"/>
    <cellStyle name="Normal 14 31 6" xfId="22061"/>
    <cellStyle name="Normal 14 31 7" xfId="22062"/>
    <cellStyle name="Normal 14 31 8" xfId="22063"/>
    <cellStyle name="Normal 14 31 9" xfId="22064"/>
    <cellStyle name="Normal 14 32" xfId="22065"/>
    <cellStyle name="Normal 14 32 10" xfId="22066"/>
    <cellStyle name="Normal 14 32 11" xfId="22067"/>
    <cellStyle name="Normal 14 32 12" xfId="22068"/>
    <cellStyle name="Normal 14 32 13" xfId="22069"/>
    <cellStyle name="Normal 14 32 14" xfId="22070"/>
    <cellStyle name="Normal 14 32 15" xfId="22071"/>
    <cellStyle name="Normal 14 32 2" xfId="22072"/>
    <cellStyle name="Normal 14 32 3" xfId="22073"/>
    <cellStyle name="Normal 14 32 4" xfId="22074"/>
    <cellStyle name="Normal 14 32 5" xfId="22075"/>
    <cellStyle name="Normal 14 32 6" xfId="22076"/>
    <cellStyle name="Normal 14 32 7" xfId="22077"/>
    <cellStyle name="Normal 14 32 8" xfId="22078"/>
    <cellStyle name="Normal 14 32 9" xfId="22079"/>
    <cellStyle name="Normal 14 33" xfId="22080"/>
    <cellStyle name="Normal 14 33 10" xfId="22081"/>
    <cellStyle name="Normal 14 33 11" xfId="22082"/>
    <cellStyle name="Normal 14 33 12" xfId="22083"/>
    <cellStyle name="Normal 14 33 13" xfId="22084"/>
    <cellStyle name="Normal 14 33 14" xfId="22085"/>
    <cellStyle name="Normal 14 33 15" xfId="22086"/>
    <cellStyle name="Normal 14 33 2" xfId="22087"/>
    <cellStyle name="Normal 14 33 3" xfId="22088"/>
    <cellStyle name="Normal 14 33 4" xfId="22089"/>
    <cellStyle name="Normal 14 33 5" xfId="22090"/>
    <cellStyle name="Normal 14 33 6" xfId="22091"/>
    <cellStyle name="Normal 14 33 7" xfId="22092"/>
    <cellStyle name="Normal 14 33 8" xfId="22093"/>
    <cellStyle name="Normal 14 33 9" xfId="22094"/>
    <cellStyle name="Normal 14 34" xfId="22095"/>
    <cellStyle name="Normal 14 34 10" xfId="22096"/>
    <cellStyle name="Normal 14 34 11" xfId="22097"/>
    <cellStyle name="Normal 14 34 12" xfId="22098"/>
    <cellStyle name="Normal 14 34 13" xfId="22099"/>
    <cellStyle name="Normal 14 34 14" xfId="22100"/>
    <cellStyle name="Normal 14 34 15" xfId="22101"/>
    <cellStyle name="Normal 14 34 2" xfId="22102"/>
    <cellStyle name="Normal 14 34 3" xfId="22103"/>
    <cellStyle name="Normal 14 34 4" xfId="22104"/>
    <cellStyle name="Normal 14 34 5" xfId="22105"/>
    <cellStyle name="Normal 14 34 6" xfId="22106"/>
    <cellStyle name="Normal 14 34 7" xfId="22107"/>
    <cellStyle name="Normal 14 34 8" xfId="22108"/>
    <cellStyle name="Normal 14 34 9" xfId="22109"/>
    <cellStyle name="Normal 14 35" xfId="22110"/>
    <cellStyle name="Normal 14 35 10" xfId="22111"/>
    <cellStyle name="Normal 14 35 11" xfId="22112"/>
    <cellStyle name="Normal 14 35 12" xfId="22113"/>
    <cellStyle name="Normal 14 35 13" xfId="22114"/>
    <cellStyle name="Normal 14 35 14" xfId="22115"/>
    <cellStyle name="Normal 14 35 15" xfId="22116"/>
    <cellStyle name="Normal 14 35 2" xfId="22117"/>
    <cellStyle name="Normal 14 35 3" xfId="22118"/>
    <cellStyle name="Normal 14 35 4" xfId="22119"/>
    <cellStyle name="Normal 14 35 5" xfId="22120"/>
    <cellStyle name="Normal 14 35 6" xfId="22121"/>
    <cellStyle name="Normal 14 35 7" xfId="22122"/>
    <cellStyle name="Normal 14 35 8" xfId="22123"/>
    <cellStyle name="Normal 14 35 9" xfId="22124"/>
    <cellStyle name="Normal 14 36" xfId="22125"/>
    <cellStyle name="Normal 14 36 10" xfId="22126"/>
    <cellStyle name="Normal 14 36 11" xfId="22127"/>
    <cellStyle name="Normal 14 36 12" xfId="22128"/>
    <cellStyle name="Normal 14 36 13" xfId="22129"/>
    <cellStyle name="Normal 14 36 14" xfId="22130"/>
    <cellStyle name="Normal 14 36 15" xfId="22131"/>
    <cellStyle name="Normal 14 36 2" xfId="22132"/>
    <cellStyle name="Normal 14 36 3" xfId="22133"/>
    <cellStyle name="Normal 14 36 4" xfId="22134"/>
    <cellStyle name="Normal 14 36 5" xfId="22135"/>
    <cellStyle name="Normal 14 36 6" xfId="22136"/>
    <cellStyle name="Normal 14 36 7" xfId="22137"/>
    <cellStyle name="Normal 14 36 8" xfId="22138"/>
    <cellStyle name="Normal 14 36 9" xfId="22139"/>
    <cellStyle name="Normal 14 37" xfId="22140"/>
    <cellStyle name="Normal 14 37 10" xfId="22141"/>
    <cellStyle name="Normal 14 37 11" xfId="22142"/>
    <cellStyle name="Normal 14 37 12" xfId="22143"/>
    <cellStyle name="Normal 14 37 13" xfId="22144"/>
    <cellStyle name="Normal 14 37 14" xfId="22145"/>
    <cellStyle name="Normal 14 37 15" xfId="22146"/>
    <cellStyle name="Normal 14 37 2" xfId="22147"/>
    <cellStyle name="Normal 14 37 3" xfId="22148"/>
    <cellStyle name="Normal 14 37 4" xfId="22149"/>
    <cellStyle name="Normal 14 37 5" xfId="22150"/>
    <cellStyle name="Normal 14 37 6" xfId="22151"/>
    <cellStyle name="Normal 14 37 7" xfId="22152"/>
    <cellStyle name="Normal 14 37 8" xfId="22153"/>
    <cellStyle name="Normal 14 37 9" xfId="22154"/>
    <cellStyle name="Normal 14 38" xfId="22155"/>
    <cellStyle name="Normal 14 38 10" xfId="22156"/>
    <cellStyle name="Normal 14 38 11" xfId="22157"/>
    <cellStyle name="Normal 14 38 12" xfId="22158"/>
    <cellStyle name="Normal 14 38 13" xfId="22159"/>
    <cellStyle name="Normal 14 38 14" xfId="22160"/>
    <cellStyle name="Normal 14 38 15" xfId="22161"/>
    <cellStyle name="Normal 14 38 2" xfId="22162"/>
    <cellStyle name="Normal 14 38 3" xfId="22163"/>
    <cellStyle name="Normal 14 38 4" xfId="22164"/>
    <cellStyle name="Normal 14 38 5" xfId="22165"/>
    <cellStyle name="Normal 14 38 6" xfId="22166"/>
    <cellStyle name="Normal 14 38 7" xfId="22167"/>
    <cellStyle name="Normal 14 38 8" xfId="22168"/>
    <cellStyle name="Normal 14 38 9" xfId="22169"/>
    <cellStyle name="Normal 14 39" xfId="22170"/>
    <cellStyle name="Normal 14 39 10" xfId="22171"/>
    <cellStyle name="Normal 14 39 11" xfId="22172"/>
    <cellStyle name="Normal 14 39 12" xfId="22173"/>
    <cellStyle name="Normal 14 39 13" xfId="22174"/>
    <cellStyle name="Normal 14 39 14" xfId="22175"/>
    <cellStyle name="Normal 14 39 15" xfId="22176"/>
    <cellStyle name="Normal 14 39 2" xfId="22177"/>
    <cellStyle name="Normal 14 39 3" xfId="22178"/>
    <cellStyle name="Normal 14 39 4" xfId="22179"/>
    <cellStyle name="Normal 14 39 5" xfId="22180"/>
    <cellStyle name="Normal 14 39 6" xfId="22181"/>
    <cellStyle name="Normal 14 39 7" xfId="22182"/>
    <cellStyle name="Normal 14 39 8" xfId="22183"/>
    <cellStyle name="Normal 14 39 9" xfId="22184"/>
    <cellStyle name="Normal 14 4" xfId="22185"/>
    <cellStyle name="Normal 14 4 10" xfId="22186"/>
    <cellStyle name="Normal 14 4 11" xfId="22187"/>
    <cellStyle name="Normal 14 4 12" xfId="22188"/>
    <cellStyle name="Normal 14 4 13" xfId="22189"/>
    <cellStyle name="Normal 14 4 14" xfId="22190"/>
    <cellStyle name="Normal 14 4 15" xfId="22191"/>
    <cellStyle name="Normal 14 4 2" xfId="22192"/>
    <cellStyle name="Normal 14 4 3" xfId="22193"/>
    <cellStyle name="Normal 14 4 4" xfId="22194"/>
    <cellStyle name="Normal 14 4 5" xfId="22195"/>
    <cellStyle name="Normal 14 4 6" xfId="22196"/>
    <cellStyle name="Normal 14 4 7" xfId="22197"/>
    <cellStyle name="Normal 14 4 8" xfId="22198"/>
    <cellStyle name="Normal 14 4 9" xfId="22199"/>
    <cellStyle name="Normal 14 40" xfId="22200"/>
    <cellStyle name="Normal 14 40 10" xfId="22201"/>
    <cellStyle name="Normal 14 40 11" xfId="22202"/>
    <cellStyle name="Normal 14 40 12" xfId="22203"/>
    <cellStyle name="Normal 14 40 13" xfId="22204"/>
    <cellStyle name="Normal 14 40 14" xfId="22205"/>
    <cellStyle name="Normal 14 40 15" xfId="22206"/>
    <cellStyle name="Normal 14 40 2" xfId="22207"/>
    <cellStyle name="Normal 14 40 3" xfId="22208"/>
    <cellStyle name="Normal 14 40 4" xfId="22209"/>
    <cellStyle name="Normal 14 40 5" xfId="22210"/>
    <cellStyle name="Normal 14 40 6" xfId="22211"/>
    <cellStyle name="Normal 14 40 7" xfId="22212"/>
    <cellStyle name="Normal 14 40 8" xfId="22213"/>
    <cellStyle name="Normal 14 40 9" xfId="22214"/>
    <cellStyle name="Normal 14 41" xfId="22215"/>
    <cellStyle name="Normal 14 41 10" xfId="22216"/>
    <cellStyle name="Normal 14 41 11" xfId="22217"/>
    <cellStyle name="Normal 14 41 12" xfId="22218"/>
    <cellStyle name="Normal 14 41 13" xfId="22219"/>
    <cellStyle name="Normal 14 41 14" xfId="22220"/>
    <cellStyle name="Normal 14 41 15" xfId="22221"/>
    <cellStyle name="Normal 14 41 2" xfId="22222"/>
    <cellStyle name="Normal 14 41 3" xfId="22223"/>
    <cellStyle name="Normal 14 41 4" xfId="22224"/>
    <cellStyle name="Normal 14 41 5" xfId="22225"/>
    <cellStyle name="Normal 14 41 6" xfId="22226"/>
    <cellStyle name="Normal 14 41 7" xfId="22227"/>
    <cellStyle name="Normal 14 41 8" xfId="22228"/>
    <cellStyle name="Normal 14 41 9" xfId="22229"/>
    <cellStyle name="Normal 14 42" xfId="22230"/>
    <cellStyle name="Normal 14 42 10" xfId="22231"/>
    <cellStyle name="Normal 14 42 11" xfId="22232"/>
    <cellStyle name="Normal 14 42 12" xfId="22233"/>
    <cellStyle name="Normal 14 42 13" xfId="22234"/>
    <cellStyle name="Normal 14 42 14" xfId="22235"/>
    <cellStyle name="Normal 14 42 15" xfId="22236"/>
    <cellStyle name="Normal 14 42 2" xfId="22237"/>
    <cellStyle name="Normal 14 42 3" xfId="22238"/>
    <cellStyle name="Normal 14 42 4" xfId="22239"/>
    <cellStyle name="Normal 14 42 5" xfId="22240"/>
    <cellStyle name="Normal 14 42 6" xfId="22241"/>
    <cellStyle name="Normal 14 42 7" xfId="22242"/>
    <cellStyle name="Normal 14 42 8" xfId="22243"/>
    <cellStyle name="Normal 14 42 9" xfId="22244"/>
    <cellStyle name="Normal 14 43" xfId="22245"/>
    <cellStyle name="Normal 14 43 10" xfId="22246"/>
    <cellStyle name="Normal 14 43 11" xfId="22247"/>
    <cellStyle name="Normal 14 43 12" xfId="22248"/>
    <cellStyle name="Normal 14 43 13" xfId="22249"/>
    <cellStyle name="Normal 14 43 14" xfId="22250"/>
    <cellStyle name="Normal 14 43 15" xfId="22251"/>
    <cellStyle name="Normal 14 43 2" xfId="22252"/>
    <cellStyle name="Normal 14 43 3" xfId="22253"/>
    <cellStyle name="Normal 14 43 4" xfId="22254"/>
    <cellStyle name="Normal 14 43 5" xfId="22255"/>
    <cellStyle name="Normal 14 43 6" xfId="22256"/>
    <cellStyle name="Normal 14 43 7" xfId="22257"/>
    <cellStyle name="Normal 14 43 8" xfId="22258"/>
    <cellStyle name="Normal 14 43 9" xfId="22259"/>
    <cellStyle name="Normal 14 44" xfId="22260"/>
    <cellStyle name="Normal 14 44 10" xfId="22261"/>
    <cellStyle name="Normal 14 44 11" xfId="22262"/>
    <cellStyle name="Normal 14 44 12" xfId="22263"/>
    <cellStyle name="Normal 14 44 13" xfId="22264"/>
    <cellStyle name="Normal 14 44 14" xfId="22265"/>
    <cellStyle name="Normal 14 44 15" xfId="22266"/>
    <cellStyle name="Normal 14 44 2" xfId="22267"/>
    <cellStyle name="Normal 14 44 3" xfId="22268"/>
    <cellStyle name="Normal 14 44 4" xfId="22269"/>
    <cellStyle name="Normal 14 44 5" xfId="22270"/>
    <cellStyle name="Normal 14 44 6" xfId="22271"/>
    <cellStyle name="Normal 14 44 7" xfId="22272"/>
    <cellStyle name="Normal 14 44 8" xfId="22273"/>
    <cellStyle name="Normal 14 44 9" xfId="22274"/>
    <cellStyle name="Normal 14 45" xfId="22275"/>
    <cellStyle name="Normal 14 45 10" xfId="22276"/>
    <cellStyle name="Normal 14 45 11" xfId="22277"/>
    <cellStyle name="Normal 14 45 12" xfId="22278"/>
    <cellStyle name="Normal 14 45 13" xfId="22279"/>
    <cellStyle name="Normal 14 45 14" xfId="22280"/>
    <cellStyle name="Normal 14 45 15" xfId="22281"/>
    <cellStyle name="Normal 14 45 2" xfId="22282"/>
    <cellStyle name="Normal 14 45 3" xfId="22283"/>
    <cellStyle name="Normal 14 45 4" xfId="22284"/>
    <cellStyle name="Normal 14 45 5" xfId="22285"/>
    <cellStyle name="Normal 14 45 6" xfId="22286"/>
    <cellStyle name="Normal 14 45 7" xfId="22287"/>
    <cellStyle name="Normal 14 45 8" xfId="22288"/>
    <cellStyle name="Normal 14 45 9" xfId="22289"/>
    <cellStyle name="Normal 14 46" xfId="22290"/>
    <cellStyle name="Normal 14 46 10" xfId="22291"/>
    <cellStyle name="Normal 14 46 11" xfId="22292"/>
    <cellStyle name="Normal 14 46 12" xfId="22293"/>
    <cellStyle name="Normal 14 46 13" xfId="22294"/>
    <cellStyle name="Normal 14 46 14" xfId="22295"/>
    <cellStyle name="Normal 14 46 15" xfId="22296"/>
    <cellStyle name="Normal 14 46 16" xfId="22297"/>
    <cellStyle name="Normal 14 46 17" xfId="22298"/>
    <cellStyle name="Normal 14 46 18" xfId="22299"/>
    <cellStyle name="Normal 14 46 19" xfId="22300"/>
    <cellStyle name="Normal 14 46 2" xfId="22301"/>
    <cellStyle name="Normal 14 46 20" xfId="22302"/>
    <cellStyle name="Normal 14 46 21" xfId="22303"/>
    <cellStyle name="Normal 14 46 22" xfId="22304"/>
    <cellStyle name="Normal 14 46 23" xfId="22305"/>
    <cellStyle name="Normal 14 46 3" xfId="22306"/>
    <cellStyle name="Normal 14 46 4" xfId="22307"/>
    <cellStyle name="Normal 14 46 5" xfId="22308"/>
    <cellStyle name="Normal 14 46 6" xfId="22309"/>
    <cellStyle name="Normal 14 46 7" xfId="22310"/>
    <cellStyle name="Normal 14 46 8" xfId="22311"/>
    <cellStyle name="Normal 14 46 9" xfId="22312"/>
    <cellStyle name="Normal 14 47" xfId="22313"/>
    <cellStyle name="Normal 14 47 10" xfId="22314"/>
    <cellStyle name="Normal 14 47 11" xfId="22315"/>
    <cellStyle name="Normal 14 47 12" xfId="22316"/>
    <cellStyle name="Normal 14 47 13" xfId="22317"/>
    <cellStyle name="Normal 14 47 14" xfId="22318"/>
    <cellStyle name="Normal 14 47 15" xfId="22319"/>
    <cellStyle name="Normal 14 47 16" xfId="22320"/>
    <cellStyle name="Normal 14 47 17" xfId="22321"/>
    <cellStyle name="Normal 14 47 18" xfId="22322"/>
    <cellStyle name="Normal 14 47 19" xfId="22323"/>
    <cellStyle name="Normal 14 47 2" xfId="22324"/>
    <cellStyle name="Normal 14 47 20" xfId="22325"/>
    <cellStyle name="Normal 14 47 21" xfId="22326"/>
    <cellStyle name="Normal 14 47 22" xfId="22327"/>
    <cellStyle name="Normal 14 47 23" xfId="22328"/>
    <cellStyle name="Normal 14 47 3" xfId="22329"/>
    <cellStyle name="Normal 14 47 4" xfId="22330"/>
    <cellStyle name="Normal 14 47 5" xfId="22331"/>
    <cellStyle name="Normal 14 47 6" xfId="22332"/>
    <cellStyle name="Normal 14 47 7" xfId="22333"/>
    <cellStyle name="Normal 14 47 8" xfId="22334"/>
    <cellStyle name="Normal 14 47 9" xfId="22335"/>
    <cellStyle name="Normal 14 48" xfId="22336"/>
    <cellStyle name="Normal 14 48 10" xfId="22337"/>
    <cellStyle name="Normal 14 48 11" xfId="22338"/>
    <cellStyle name="Normal 14 48 12" xfId="22339"/>
    <cellStyle name="Normal 14 48 13" xfId="22340"/>
    <cellStyle name="Normal 14 48 14" xfId="22341"/>
    <cellStyle name="Normal 14 48 15" xfId="22342"/>
    <cellStyle name="Normal 14 48 16" xfId="22343"/>
    <cellStyle name="Normal 14 48 17" xfId="22344"/>
    <cellStyle name="Normal 14 48 18" xfId="22345"/>
    <cellStyle name="Normal 14 48 19" xfId="22346"/>
    <cellStyle name="Normal 14 48 2" xfId="22347"/>
    <cellStyle name="Normal 14 48 20" xfId="22348"/>
    <cellStyle name="Normal 14 48 21" xfId="22349"/>
    <cellStyle name="Normal 14 48 22" xfId="22350"/>
    <cellStyle name="Normal 14 48 23" xfId="22351"/>
    <cellStyle name="Normal 14 48 3" xfId="22352"/>
    <cellStyle name="Normal 14 48 4" xfId="22353"/>
    <cellStyle name="Normal 14 48 5" xfId="22354"/>
    <cellStyle name="Normal 14 48 6" xfId="22355"/>
    <cellStyle name="Normal 14 48 7" xfId="22356"/>
    <cellStyle name="Normal 14 48 8" xfId="22357"/>
    <cellStyle name="Normal 14 48 9" xfId="22358"/>
    <cellStyle name="Normal 14 49" xfId="22359"/>
    <cellStyle name="Normal 14 49 10" xfId="22360"/>
    <cellStyle name="Normal 14 49 11" xfId="22361"/>
    <cellStyle name="Normal 14 49 12" xfId="22362"/>
    <cellStyle name="Normal 14 49 13" xfId="22363"/>
    <cellStyle name="Normal 14 49 14" xfId="22364"/>
    <cellStyle name="Normal 14 49 15" xfId="22365"/>
    <cellStyle name="Normal 14 49 2" xfId="22366"/>
    <cellStyle name="Normal 14 49 3" xfId="22367"/>
    <cellStyle name="Normal 14 49 4" xfId="22368"/>
    <cellStyle name="Normal 14 49 5" xfId="22369"/>
    <cellStyle name="Normal 14 49 6" xfId="22370"/>
    <cellStyle name="Normal 14 49 7" xfId="22371"/>
    <cellStyle name="Normal 14 49 8" xfId="22372"/>
    <cellStyle name="Normal 14 49 9" xfId="22373"/>
    <cellStyle name="Normal 14 5" xfId="22374"/>
    <cellStyle name="Normal 14 5 10" xfId="22375"/>
    <cellStyle name="Normal 14 5 11" xfId="22376"/>
    <cellStyle name="Normal 14 5 12" xfId="22377"/>
    <cellStyle name="Normal 14 5 13" xfId="22378"/>
    <cellStyle name="Normal 14 5 14" xfId="22379"/>
    <cellStyle name="Normal 14 5 15" xfId="22380"/>
    <cellStyle name="Normal 14 5 2" xfId="22381"/>
    <cellStyle name="Normal 14 5 3" xfId="22382"/>
    <cellStyle name="Normal 14 5 4" xfId="22383"/>
    <cellStyle name="Normal 14 5 5" xfId="22384"/>
    <cellStyle name="Normal 14 5 6" xfId="22385"/>
    <cellStyle name="Normal 14 5 7" xfId="22386"/>
    <cellStyle name="Normal 14 5 8" xfId="22387"/>
    <cellStyle name="Normal 14 5 9" xfId="22388"/>
    <cellStyle name="Normal 14 50" xfId="22389"/>
    <cellStyle name="Normal 14 50 10" xfId="22390"/>
    <cellStyle name="Normal 14 50 11" xfId="22391"/>
    <cellStyle name="Normal 14 50 12" xfId="22392"/>
    <cellStyle name="Normal 14 50 13" xfId="22393"/>
    <cellStyle name="Normal 14 50 14" xfId="22394"/>
    <cellStyle name="Normal 14 50 15" xfId="22395"/>
    <cellStyle name="Normal 14 50 2" xfId="22396"/>
    <cellStyle name="Normal 14 50 3" xfId="22397"/>
    <cellStyle name="Normal 14 50 4" xfId="22398"/>
    <cellStyle name="Normal 14 50 5" xfId="22399"/>
    <cellStyle name="Normal 14 50 6" xfId="22400"/>
    <cellStyle name="Normal 14 50 7" xfId="22401"/>
    <cellStyle name="Normal 14 50 8" xfId="22402"/>
    <cellStyle name="Normal 14 50 9" xfId="22403"/>
    <cellStyle name="Normal 14 51" xfId="22404"/>
    <cellStyle name="Normal 14 51 10" xfId="22405"/>
    <cellStyle name="Normal 14 51 11" xfId="22406"/>
    <cellStyle name="Normal 14 51 12" xfId="22407"/>
    <cellStyle name="Normal 14 51 13" xfId="22408"/>
    <cellStyle name="Normal 14 51 14" xfId="22409"/>
    <cellStyle name="Normal 14 51 15" xfId="22410"/>
    <cellStyle name="Normal 14 51 2" xfId="22411"/>
    <cellStyle name="Normal 14 51 3" xfId="22412"/>
    <cellStyle name="Normal 14 51 4" xfId="22413"/>
    <cellStyle name="Normal 14 51 5" xfId="22414"/>
    <cellStyle name="Normal 14 51 6" xfId="22415"/>
    <cellStyle name="Normal 14 51 7" xfId="22416"/>
    <cellStyle name="Normal 14 51 8" xfId="22417"/>
    <cellStyle name="Normal 14 51 9" xfId="22418"/>
    <cellStyle name="Normal 14 52" xfId="22419"/>
    <cellStyle name="Normal 14 52 10" xfId="22420"/>
    <cellStyle name="Normal 14 52 11" xfId="22421"/>
    <cellStyle name="Normal 14 52 12" xfId="22422"/>
    <cellStyle name="Normal 14 52 13" xfId="22423"/>
    <cellStyle name="Normal 14 52 14" xfId="22424"/>
    <cellStyle name="Normal 14 52 15" xfId="22425"/>
    <cellStyle name="Normal 14 52 2" xfId="22426"/>
    <cellStyle name="Normal 14 52 3" xfId="22427"/>
    <cellStyle name="Normal 14 52 4" xfId="22428"/>
    <cellStyle name="Normal 14 52 5" xfId="22429"/>
    <cellStyle name="Normal 14 52 6" xfId="22430"/>
    <cellStyle name="Normal 14 52 7" xfId="22431"/>
    <cellStyle name="Normal 14 52 8" xfId="22432"/>
    <cellStyle name="Normal 14 52 9" xfId="22433"/>
    <cellStyle name="Normal 14 53" xfId="22434"/>
    <cellStyle name="Normal 14 53 10" xfId="22435"/>
    <cellStyle name="Normal 14 53 11" xfId="22436"/>
    <cellStyle name="Normal 14 53 12" xfId="22437"/>
    <cellStyle name="Normal 14 53 13" xfId="22438"/>
    <cellStyle name="Normal 14 53 14" xfId="22439"/>
    <cellStyle name="Normal 14 53 15" xfId="22440"/>
    <cellStyle name="Normal 14 53 2" xfId="22441"/>
    <cellStyle name="Normal 14 53 3" xfId="22442"/>
    <cellStyle name="Normal 14 53 4" xfId="22443"/>
    <cellStyle name="Normal 14 53 5" xfId="22444"/>
    <cellStyle name="Normal 14 53 6" xfId="22445"/>
    <cellStyle name="Normal 14 53 7" xfId="22446"/>
    <cellStyle name="Normal 14 53 8" xfId="22447"/>
    <cellStyle name="Normal 14 53 9" xfId="22448"/>
    <cellStyle name="Normal 14 54" xfId="22449"/>
    <cellStyle name="Normal 14 54 10" xfId="22450"/>
    <cellStyle name="Normal 14 54 11" xfId="22451"/>
    <cellStyle name="Normal 14 54 12" xfId="22452"/>
    <cellStyle name="Normal 14 54 13" xfId="22453"/>
    <cellStyle name="Normal 14 54 14" xfId="22454"/>
    <cellStyle name="Normal 14 54 15" xfId="22455"/>
    <cellStyle name="Normal 14 54 2" xfId="22456"/>
    <cellStyle name="Normal 14 54 3" xfId="22457"/>
    <cellStyle name="Normal 14 54 4" xfId="22458"/>
    <cellStyle name="Normal 14 54 5" xfId="22459"/>
    <cellStyle name="Normal 14 54 6" xfId="22460"/>
    <cellStyle name="Normal 14 54 7" xfId="22461"/>
    <cellStyle name="Normal 14 54 8" xfId="22462"/>
    <cellStyle name="Normal 14 54 9" xfId="22463"/>
    <cellStyle name="Normal 14 55" xfId="22464"/>
    <cellStyle name="Normal 14 55 10" xfId="22465"/>
    <cellStyle name="Normal 14 55 11" xfId="22466"/>
    <cellStyle name="Normal 14 55 12" xfId="22467"/>
    <cellStyle name="Normal 14 55 13" xfId="22468"/>
    <cellStyle name="Normal 14 55 14" xfId="22469"/>
    <cellStyle name="Normal 14 55 15" xfId="22470"/>
    <cellStyle name="Normal 14 55 2" xfId="22471"/>
    <cellStyle name="Normal 14 55 3" xfId="22472"/>
    <cellStyle name="Normal 14 55 4" xfId="22473"/>
    <cellStyle name="Normal 14 55 5" xfId="22474"/>
    <cellStyle name="Normal 14 55 6" xfId="22475"/>
    <cellStyle name="Normal 14 55 7" xfId="22476"/>
    <cellStyle name="Normal 14 55 8" xfId="22477"/>
    <cellStyle name="Normal 14 55 9" xfId="22478"/>
    <cellStyle name="Normal 14 56" xfId="22479"/>
    <cellStyle name="Normal 14 56 10" xfId="22480"/>
    <cellStyle name="Normal 14 56 11" xfId="22481"/>
    <cellStyle name="Normal 14 56 12" xfId="22482"/>
    <cellStyle name="Normal 14 56 13" xfId="22483"/>
    <cellStyle name="Normal 14 56 14" xfId="22484"/>
    <cellStyle name="Normal 14 56 15" xfId="22485"/>
    <cellStyle name="Normal 14 56 2" xfId="22486"/>
    <cellStyle name="Normal 14 56 3" xfId="22487"/>
    <cellStyle name="Normal 14 56 4" xfId="22488"/>
    <cellStyle name="Normal 14 56 5" xfId="22489"/>
    <cellStyle name="Normal 14 56 6" xfId="22490"/>
    <cellStyle name="Normal 14 56 7" xfId="22491"/>
    <cellStyle name="Normal 14 56 8" xfId="22492"/>
    <cellStyle name="Normal 14 56 9" xfId="22493"/>
    <cellStyle name="Normal 14 57" xfId="22494"/>
    <cellStyle name="Normal 14 57 10" xfId="22495"/>
    <cellStyle name="Normal 14 57 11" xfId="22496"/>
    <cellStyle name="Normal 14 57 12" xfId="22497"/>
    <cellStyle name="Normal 14 57 13" xfId="22498"/>
    <cellStyle name="Normal 14 57 14" xfId="22499"/>
    <cellStyle name="Normal 14 57 15" xfId="22500"/>
    <cellStyle name="Normal 14 57 2" xfId="22501"/>
    <cellStyle name="Normal 14 57 3" xfId="22502"/>
    <cellStyle name="Normal 14 57 4" xfId="22503"/>
    <cellStyle name="Normal 14 57 5" xfId="22504"/>
    <cellStyle name="Normal 14 57 6" xfId="22505"/>
    <cellStyle name="Normal 14 57 7" xfId="22506"/>
    <cellStyle name="Normal 14 57 8" xfId="22507"/>
    <cellStyle name="Normal 14 57 9" xfId="22508"/>
    <cellStyle name="Normal 14 58" xfId="22509"/>
    <cellStyle name="Normal 14 58 10" xfId="22510"/>
    <cellStyle name="Normal 14 58 11" xfId="22511"/>
    <cellStyle name="Normal 14 58 12" xfId="22512"/>
    <cellStyle name="Normal 14 58 13" xfId="22513"/>
    <cellStyle name="Normal 14 58 14" xfId="22514"/>
    <cellStyle name="Normal 14 58 15" xfId="22515"/>
    <cellStyle name="Normal 14 58 2" xfId="22516"/>
    <cellStyle name="Normal 14 58 3" xfId="22517"/>
    <cellStyle name="Normal 14 58 4" xfId="22518"/>
    <cellStyle name="Normal 14 58 5" xfId="22519"/>
    <cellStyle name="Normal 14 58 6" xfId="22520"/>
    <cellStyle name="Normal 14 58 7" xfId="22521"/>
    <cellStyle name="Normal 14 58 8" xfId="22522"/>
    <cellStyle name="Normal 14 58 9" xfId="22523"/>
    <cellStyle name="Normal 14 59" xfId="22524"/>
    <cellStyle name="Normal 14 59 10" xfId="22525"/>
    <cellStyle name="Normal 14 59 11" xfId="22526"/>
    <cellStyle name="Normal 14 59 12" xfId="22527"/>
    <cellStyle name="Normal 14 59 13" xfId="22528"/>
    <cellStyle name="Normal 14 59 14" xfId="22529"/>
    <cellStyle name="Normal 14 59 15" xfId="22530"/>
    <cellStyle name="Normal 14 59 2" xfId="22531"/>
    <cellStyle name="Normal 14 59 3" xfId="22532"/>
    <cellStyle name="Normal 14 59 4" xfId="22533"/>
    <cellStyle name="Normal 14 59 5" xfId="22534"/>
    <cellStyle name="Normal 14 59 6" xfId="22535"/>
    <cellStyle name="Normal 14 59 7" xfId="22536"/>
    <cellStyle name="Normal 14 59 8" xfId="22537"/>
    <cellStyle name="Normal 14 59 9" xfId="22538"/>
    <cellStyle name="Normal 14 6" xfId="22539"/>
    <cellStyle name="Normal 14 6 10" xfId="22540"/>
    <cellStyle name="Normal 14 6 11" xfId="22541"/>
    <cellStyle name="Normal 14 6 12" xfId="22542"/>
    <cellStyle name="Normal 14 6 13" xfId="22543"/>
    <cellStyle name="Normal 14 6 14" xfId="22544"/>
    <cellStyle name="Normal 14 6 15" xfId="22545"/>
    <cellStyle name="Normal 14 6 16" xfId="22546"/>
    <cellStyle name="Normal 14 6 17" xfId="22547"/>
    <cellStyle name="Normal 14 6 18" xfId="22548"/>
    <cellStyle name="Normal 14 6 19" xfId="22549"/>
    <cellStyle name="Normal 14 6 2" xfId="22550"/>
    <cellStyle name="Normal 14 6 20" xfId="22551"/>
    <cellStyle name="Normal 14 6 21" xfId="22552"/>
    <cellStyle name="Normal 14 6 22" xfId="22553"/>
    <cellStyle name="Normal 14 6 23" xfId="22554"/>
    <cellStyle name="Normal 14 6 24" xfId="22555"/>
    <cellStyle name="Normal 14 6 25" xfId="22556"/>
    <cellStyle name="Normal 14 6 26" xfId="22557"/>
    <cellStyle name="Normal 14 6 27" xfId="22558"/>
    <cellStyle name="Normal 14 6 28" xfId="22559"/>
    <cellStyle name="Normal 14 6 29" xfId="22560"/>
    <cellStyle name="Normal 14 6 3" xfId="22561"/>
    <cellStyle name="Normal 14 6 30" xfId="22562"/>
    <cellStyle name="Normal 14 6 4" xfId="22563"/>
    <cellStyle name="Normal 14 6 5" xfId="22564"/>
    <cellStyle name="Normal 14 6 6" xfId="22565"/>
    <cellStyle name="Normal 14 6 7" xfId="22566"/>
    <cellStyle name="Normal 14 6 8" xfId="22567"/>
    <cellStyle name="Normal 14 6 9" xfId="22568"/>
    <cellStyle name="Normal 14 60" xfId="22569"/>
    <cellStyle name="Normal 14 60 10" xfId="22570"/>
    <cellStyle name="Normal 14 60 11" xfId="22571"/>
    <cellStyle name="Normal 14 60 12" xfId="22572"/>
    <cellStyle name="Normal 14 60 13" xfId="22573"/>
    <cellStyle name="Normal 14 60 14" xfId="22574"/>
    <cellStyle name="Normal 14 60 15" xfId="22575"/>
    <cellStyle name="Normal 14 60 2" xfId="22576"/>
    <cellStyle name="Normal 14 60 3" xfId="22577"/>
    <cellStyle name="Normal 14 60 4" xfId="22578"/>
    <cellStyle name="Normal 14 60 5" xfId="22579"/>
    <cellStyle name="Normal 14 60 6" xfId="22580"/>
    <cellStyle name="Normal 14 60 7" xfId="22581"/>
    <cellStyle name="Normal 14 60 8" xfId="22582"/>
    <cellStyle name="Normal 14 60 9" xfId="22583"/>
    <cellStyle name="Normal 14 61" xfId="22584"/>
    <cellStyle name="Normal 14 62" xfId="22585"/>
    <cellStyle name="Normal 14 63" xfId="22586"/>
    <cellStyle name="Normal 14 64" xfId="22587"/>
    <cellStyle name="Normal 14 65" xfId="22588"/>
    <cellStyle name="Normal 14 66" xfId="22589"/>
    <cellStyle name="Normal 14 67" xfId="22590"/>
    <cellStyle name="Normal 14 68" xfId="22591"/>
    <cellStyle name="Normal 14 69" xfId="22592"/>
    <cellStyle name="Normal 14 7" xfId="22593"/>
    <cellStyle name="Normal 14 7 10" xfId="22594"/>
    <cellStyle name="Normal 14 7 11" xfId="22595"/>
    <cellStyle name="Normal 14 7 12" xfId="22596"/>
    <cellStyle name="Normal 14 7 13" xfId="22597"/>
    <cellStyle name="Normal 14 7 14" xfId="22598"/>
    <cellStyle name="Normal 14 7 15" xfId="22599"/>
    <cellStyle name="Normal 14 7 16" xfId="22600"/>
    <cellStyle name="Normal 14 7 17" xfId="22601"/>
    <cellStyle name="Normal 14 7 18" xfId="22602"/>
    <cellStyle name="Normal 14 7 19" xfId="22603"/>
    <cellStyle name="Normal 14 7 2" xfId="22604"/>
    <cellStyle name="Normal 14 7 20" xfId="22605"/>
    <cellStyle name="Normal 14 7 21" xfId="22606"/>
    <cellStyle name="Normal 14 7 22" xfId="22607"/>
    <cellStyle name="Normal 14 7 23" xfId="22608"/>
    <cellStyle name="Normal 14 7 24" xfId="22609"/>
    <cellStyle name="Normal 14 7 25" xfId="22610"/>
    <cellStyle name="Normal 14 7 26" xfId="22611"/>
    <cellStyle name="Normal 14 7 27" xfId="22612"/>
    <cellStyle name="Normal 14 7 28" xfId="22613"/>
    <cellStyle name="Normal 14 7 29" xfId="22614"/>
    <cellStyle name="Normal 14 7 3" xfId="22615"/>
    <cellStyle name="Normal 14 7 30" xfId="22616"/>
    <cellStyle name="Normal 14 7 4" xfId="22617"/>
    <cellStyle name="Normal 14 7 5" xfId="22618"/>
    <cellStyle name="Normal 14 7 6" xfId="22619"/>
    <cellStyle name="Normal 14 7 7" xfId="22620"/>
    <cellStyle name="Normal 14 7 8" xfId="22621"/>
    <cellStyle name="Normal 14 7 9" xfId="22622"/>
    <cellStyle name="Normal 14 70" xfId="22623"/>
    <cellStyle name="Normal 14 71" xfId="22624"/>
    <cellStyle name="Normal 14 72" xfId="22625"/>
    <cellStyle name="Normal 14 73" xfId="22626"/>
    <cellStyle name="Normal 14 74" xfId="22627"/>
    <cellStyle name="Normal 14 75" xfId="22628"/>
    <cellStyle name="Normal 14 76" xfId="22629"/>
    <cellStyle name="Normal 14 77" xfId="22630"/>
    <cellStyle name="Normal 14 78" xfId="22631"/>
    <cellStyle name="Normal 14 79" xfId="22632"/>
    <cellStyle name="Normal 14 8" xfId="22633"/>
    <cellStyle name="Normal 14 8 10" xfId="22634"/>
    <cellStyle name="Normal 14 8 11" xfId="22635"/>
    <cellStyle name="Normal 14 8 12" xfId="22636"/>
    <cellStyle name="Normal 14 8 13" xfId="22637"/>
    <cellStyle name="Normal 14 8 14" xfId="22638"/>
    <cellStyle name="Normal 14 8 15" xfId="22639"/>
    <cellStyle name="Normal 14 8 2" xfId="22640"/>
    <cellStyle name="Normal 14 8 3" xfId="22641"/>
    <cellStyle name="Normal 14 8 4" xfId="22642"/>
    <cellStyle name="Normal 14 8 5" xfId="22643"/>
    <cellStyle name="Normal 14 8 6" xfId="22644"/>
    <cellStyle name="Normal 14 8 7" xfId="22645"/>
    <cellStyle name="Normal 14 8 8" xfId="22646"/>
    <cellStyle name="Normal 14 8 9" xfId="22647"/>
    <cellStyle name="Normal 14 80" xfId="22648"/>
    <cellStyle name="Normal 14 81" xfId="22649"/>
    <cellStyle name="Normal 14 82" xfId="22650"/>
    <cellStyle name="Normal 14 83" xfId="22651"/>
    <cellStyle name="Normal 14 84" xfId="22652"/>
    <cellStyle name="Normal 14 85" xfId="22653"/>
    <cellStyle name="Normal 14 86" xfId="22654"/>
    <cellStyle name="Normal 14 9" xfId="22655"/>
    <cellStyle name="Normal 14 9 10" xfId="22656"/>
    <cellStyle name="Normal 14 9 11" xfId="22657"/>
    <cellStyle name="Normal 14 9 12" xfId="22658"/>
    <cellStyle name="Normal 14 9 13" xfId="22659"/>
    <cellStyle name="Normal 14 9 14" xfId="22660"/>
    <cellStyle name="Normal 14 9 15" xfId="22661"/>
    <cellStyle name="Normal 14 9 2" xfId="22662"/>
    <cellStyle name="Normal 14 9 3" xfId="22663"/>
    <cellStyle name="Normal 14 9 4" xfId="22664"/>
    <cellStyle name="Normal 14 9 5" xfId="22665"/>
    <cellStyle name="Normal 14 9 6" xfId="22666"/>
    <cellStyle name="Normal 14 9 7" xfId="22667"/>
    <cellStyle name="Normal 14 9 8" xfId="22668"/>
    <cellStyle name="Normal 14 9 9" xfId="22669"/>
    <cellStyle name="Normal 15" xfId="22670"/>
    <cellStyle name="Normal 15 10" xfId="22671"/>
    <cellStyle name="Normal 15 10 10" xfId="22672"/>
    <cellStyle name="Normal 15 10 11" xfId="22673"/>
    <cellStyle name="Normal 15 10 12" xfId="22674"/>
    <cellStyle name="Normal 15 10 13" xfId="22675"/>
    <cellStyle name="Normal 15 10 14" xfId="22676"/>
    <cellStyle name="Normal 15 10 15" xfId="22677"/>
    <cellStyle name="Normal 15 10 2" xfId="22678"/>
    <cellStyle name="Normal 15 10 3" xfId="22679"/>
    <cellStyle name="Normal 15 10 4" xfId="22680"/>
    <cellStyle name="Normal 15 10 5" xfId="22681"/>
    <cellStyle name="Normal 15 10 6" xfId="22682"/>
    <cellStyle name="Normal 15 10 7" xfId="22683"/>
    <cellStyle name="Normal 15 10 8" xfId="22684"/>
    <cellStyle name="Normal 15 10 9" xfId="22685"/>
    <cellStyle name="Normal 15 11" xfId="22686"/>
    <cellStyle name="Normal 15 11 10" xfId="22687"/>
    <cellStyle name="Normal 15 11 11" xfId="22688"/>
    <cellStyle name="Normal 15 11 12" xfId="22689"/>
    <cellStyle name="Normal 15 11 13" xfId="22690"/>
    <cellStyle name="Normal 15 11 14" xfId="22691"/>
    <cellStyle name="Normal 15 11 15" xfId="22692"/>
    <cellStyle name="Normal 15 11 2" xfId="22693"/>
    <cellStyle name="Normal 15 11 3" xfId="22694"/>
    <cellStyle name="Normal 15 11 4" xfId="22695"/>
    <cellStyle name="Normal 15 11 5" xfId="22696"/>
    <cellStyle name="Normal 15 11 6" xfId="22697"/>
    <cellStyle name="Normal 15 11 7" xfId="22698"/>
    <cellStyle name="Normal 15 11 8" xfId="22699"/>
    <cellStyle name="Normal 15 11 9" xfId="22700"/>
    <cellStyle name="Normal 15 12" xfId="22701"/>
    <cellStyle name="Normal 15 12 10" xfId="22702"/>
    <cellStyle name="Normal 15 12 11" xfId="22703"/>
    <cellStyle name="Normal 15 12 12" xfId="22704"/>
    <cellStyle name="Normal 15 12 13" xfId="22705"/>
    <cellStyle name="Normal 15 12 14" xfId="22706"/>
    <cellStyle name="Normal 15 12 15" xfId="22707"/>
    <cellStyle name="Normal 15 12 2" xfId="22708"/>
    <cellStyle name="Normal 15 12 3" xfId="22709"/>
    <cellStyle name="Normal 15 12 4" xfId="22710"/>
    <cellStyle name="Normal 15 12 5" xfId="22711"/>
    <cellStyle name="Normal 15 12 6" xfId="22712"/>
    <cellStyle name="Normal 15 12 7" xfId="22713"/>
    <cellStyle name="Normal 15 12 8" xfId="22714"/>
    <cellStyle name="Normal 15 12 9" xfId="22715"/>
    <cellStyle name="Normal 15 13" xfId="22716"/>
    <cellStyle name="Normal 15 13 10" xfId="22717"/>
    <cellStyle name="Normal 15 13 11" xfId="22718"/>
    <cellStyle name="Normal 15 13 12" xfId="22719"/>
    <cellStyle name="Normal 15 13 13" xfId="22720"/>
    <cellStyle name="Normal 15 13 14" xfId="22721"/>
    <cellStyle name="Normal 15 13 15" xfId="22722"/>
    <cellStyle name="Normal 15 13 2" xfId="22723"/>
    <cellStyle name="Normal 15 13 3" xfId="22724"/>
    <cellStyle name="Normal 15 13 4" xfId="22725"/>
    <cellStyle name="Normal 15 13 5" xfId="22726"/>
    <cellStyle name="Normal 15 13 6" xfId="22727"/>
    <cellStyle name="Normal 15 13 7" xfId="22728"/>
    <cellStyle name="Normal 15 13 8" xfId="22729"/>
    <cellStyle name="Normal 15 13 9" xfId="22730"/>
    <cellStyle name="Normal 15 14" xfId="22731"/>
    <cellStyle name="Normal 15 14 10" xfId="22732"/>
    <cellStyle name="Normal 15 14 11" xfId="22733"/>
    <cellStyle name="Normal 15 14 12" xfId="22734"/>
    <cellStyle name="Normal 15 14 13" xfId="22735"/>
    <cellStyle name="Normal 15 14 14" xfId="22736"/>
    <cellStyle name="Normal 15 14 15" xfId="22737"/>
    <cellStyle name="Normal 15 14 2" xfId="22738"/>
    <cellStyle name="Normal 15 14 3" xfId="22739"/>
    <cellStyle name="Normal 15 14 4" xfId="22740"/>
    <cellStyle name="Normal 15 14 5" xfId="22741"/>
    <cellStyle name="Normal 15 14 6" xfId="22742"/>
    <cellStyle name="Normal 15 14 7" xfId="22743"/>
    <cellStyle name="Normal 15 14 8" xfId="22744"/>
    <cellStyle name="Normal 15 14 9" xfId="22745"/>
    <cellStyle name="Normal 15 15" xfId="22746"/>
    <cellStyle name="Normal 15 15 10" xfId="22747"/>
    <cellStyle name="Normal 15 15 11" xfId="22748"/>
    <cellStyle name="Normal 15 15 12" xfId="22749"/>
    <cellStyle name="Normal 15 15 13" xfId="22750"/>
    <cellStyle name="Normal 15 15 14" xfId="22751"/>
    <cellStyle name="Normal 15 15 15" xfId="22752"/>
    <cellStyle name="Normal 15 15 2" xfId="22753"/>
    <cellStyle name="Normal 15 15 3" xfId="22754"/>
    <cellStyle name="Normal 15 15 4" xfId="22755"/>
    <cellStyle name="Normal 15 15 5" xfId="22756"/>
    <cellStyle name="Normal 15 15 6" xfId="22757"/>
    <cellStyle name="Normal 15 15 7" xfId="22758"/>
    <cellStyle name="Normal 15 15 8" xfId="22759"/>
    <cellStyle name="Normal 15 15 9" xfId="22760"/>
    <cellStyle name="Normal 15 16" xfId="22761"/>
    <cellStyle name="Normal 15 16 10" xfId="22762"/>
    <cellStyle name="Normal 15 16 11" xfId="22763"/>
    <cellStyle name="Normal 15 16 12" xfId="22764"/>
    <cellStyle name="Normal 15 16 13" xfId="22765"/>
    <cellStyle name="Normal 15 16 14" xfId="22766"/>
    <cellStyle name="Normal 15 16 15" xfId="22767"/>
    <cellStyle name="Normal 15 16 2" xfId="22768"/>
    <cellStyle name="Normal 15 16 3" xfId="22769"/>
    <cellStyle name="Normal 15 16 4" xfId="22770"/>
    <cellStyle name="Normal 15 16 5" xfId="22771"/>
    <cellStyle name="Normal 15 16 6" xfId="22772"/>
    <cellStyle name="Normal 15 16 7" xfId="22773"/>
    <cellStyle name="Normal 15 16 8" xfId="22774"/>
    <cellStyle name="Normal 15 16 9" xfId="22775"/>
    <cellStyle name="Normal 15 17" xfId="22776"/>
    <cellStyle name="Normal 15 17 10" xfId="22777"/>
    <cellStyle name="Normal 15 17 11" xfId="22778"/>
    <cellStyle name="Normal 15 17 12" xfId="22779"/>
    <cellStyle name="Normal 15 17 13" xfId="22780"/>
    <cellStyle name="Normal 15 17 14" xfId="22781"/>
    <cellStyle name="Normal 15 17 15" xfId="22782"/>
    <cellStyle name="Normal 15 17 2" xfId="22783"/>
    <cellStyle name="Normal 15 17 3" xfId="22784"/>
    <cellStyle name="Normal 15 17 4" xfId="22785"/>
    <cellStyle name="Normal 15 17 5" xfId="22786"/>
    <cellStyle name="Normal 15 17 6" xfId="22787"/>
    <cellStyle name="Normal 15 17 7" xfId="22788"/>
    <cellStyle name="Normal 15 17 8" xfId="22789"/>
    <cellStyle name="Normal 15 17 9" xfId="22790"/>
    <cellStyle name="Normal 15 18" xfId="22791"/>
    <cellStyle name="Normal 15 18 10" xfId="22792"/>
    <cellStyle name="Normal 15 18 11" xfId="22793"/>
    <cellStyle name="Normal 15 18 12" xfId="22794"/>
    <cellStyle name="Normal 15 18 13" xfId="22795"/>
    <cellStyle name="Normal 15 18 14" xfId="22796"/>
    <cellStyle name="Normal 15 18 15" xfId="22797"/>
    <cellStyle name="Normal 15 18 2" xfId="22798"/>
    <cellStyle name="Normal 15 18 3" xfId="22799"/>
    <cellStyle name="Normal 15 18 4" xfId="22800"/>
    <cellStyle name="Normal 15 18 5" xfId="22801"/>
    <cellStyle name="Normal 15 18 6" xfId="22802"/>
    <cellStyle name="Normal 15 18 7" xfId="22803"/>
    <cellStyle name="Normal 15 18 8" xfId="22804"/>
    <cellStyle name="Normal 15 18 9" xfId="22805"/>
    <cellStyle name="Normal 15 19" xfId="22806"/>
    <cellStyle name="Normal 15 19 10" xfId="22807"/>
    <cellStyle name="Normal 15 19 11" xfId="22808"/>
    <cellStyle name="Normal 15 19 12" xfId="22809"/>
    <cellStyle name="Normal 15 19 13" xfId="22810"/>
    <cellStyle name="Normal 15 19 14" xfId="22811"/>
    <cellStyle name="Normal 15 19 15" xfId="22812"/>
    <cellStyle name="Normal 15 19 2" xfId="22813"/>
    <cellStyle name="Normal 15 19 3" xfId="22814"/>
    <cellStyle name="Normal 15 19 4" xfId="22815"/>
    <cellStyle name="Normal 15 19 5" xfId="22816"/>
    <cellStyle name="Normal 15 19 6" xfId="22817"/>
    <cellStyle name="Normal 15 19 7" xfId="22818"/>
    <cellStyle name="Normal 15 19 8" xfId="22819"/>
    <cellStyle name="Normal 15 19 9" xfId="22820"/>
    <cellStyle name="Normal 15 2" xfId="22821"/>
    <cellStyle name="Normal 15 2 10" xfId="22822"/>
    <cellStyle name="Normal 15 2 11" xfId="22823"/>
    <cellStyle name="Normal 15 2 12" xfId="22824"/>
    <cellStyle name="Normal 15 2 13" xfId="22825"/>
    <cellStyle name="Normal 15 2 14" xfId="22826"/>
    <cellStyle name="Normal 15 2 15" xfId="22827"/>
    <cellStyle name="Normal 15 2 16" xfId="22828"/>
    <cellStyle name="Normal 15 2 17" xfId="22829"/>
    <cellStyle name="Normal 15 2 18" xfId="22830"/>
    <cellStyle name="Normal 15 2 19" xfId="22831"/>
    <cellStyle name="Normal 15 2 2" xfId="22832"/>
    <cellStyle name="Normal 15 2 20" xfId="22833"/>
    <cellStyle name="Normal 15 2 21" xfId="22834"/>
    <cellStyle name="Normal 15 2 22" xfId="22835"/>
    <cellStyle name="Normal 15 2 23" xfId="22836"/>
    <cellStyle name="Normal 15 2 24" xfId="22837"/>
    <cellStyle name="Normal 15 2 25" xfId="22838"/>
    <cellStyle name="Normal 15 2 26" xfId="22839"/>
    <cellStyle name="Normal 15 2 27" xfId="22840"/>
    <cellStyle name="Normal 15 2 28" xfId="22841"/>
    <cellStyle name="Normal 15 2 29" xfId="22842"/>
    <cellStyle name="Normal 15 2 3" xfId="22843"/>
    <cellStyle name="Normal 15 2 30" xfId="22844"/>
    <cellStyle name="Normal 15 2 4" xfId="22845"/>
    <cellStyle name="Normal 15 2 5" xfId="22846"/>
    <cellStyle name="Normal 15 2 6" xfId="22847"/>
    <cellStyle name="Normal 15 2 7" xfId="22848"/>
    <cellStyle name="Normal 15 2 8" xfId="22849"/>
    <cellStyle name="Normal 15 2 9" xfId="22850"/>
    <cellStyle name="Normal 15 20" xfId="22851"/>
    <cellStyle name="Normal 15 20 10" xfId="22852"/>
    <cellStyle name="Normal 15 20 11" xfId="22853"/>
    <cellStyle name="Normal 15 20 12" xfId="22854"/>
    <cellStyle name="Normal 15 20 13" xfId="22855"/>
    <cellStyle name="Normal 15 20 14" xfId="22856"/>
    <cellStyle name="Normal 15 20 15" xfId="22857"/>
    <cellStyle name="Normal 15 20 2" xfId="22858"/>
    <cellStyle name="Normal 15 20 3" xfId="22859"/>
    <cellStyle name="Normal 15 20 4" xfId="22860"/>
    <cellStyle name="Normal 15 20 5" xfId="22861"/>
    <cellStyle name="Normal 15 20 6" xfId="22862"/>
    <cellStyle name="Normal 15 20 7" xfId="22863"/>
    <cellStyle name="Normal 15 20 8" xfId="22864"/>
    <cellStyle name="Normal 15 20 9" xfId="22865"/>
    <cellStyle name="Normal 15 21" xfId="22866"/>
    <cellStyle name="Normal 15 21 10" xfId="22867"/>
    <cellStyle name="Normal 15 21 11" xfId="22868"/>
    <cellStyle name="Normal 15 21 12" xfId="22869"/>
    <cellStyle name="Normal 15 21 13" xfId="22870"/>
    <cellStyle name="Normal 15 21 14" xfId="22871"/>
    <cellStyle name="Normal 15 21 15" xfId="22872"/>
    <cellStyle name="Normal 15 21 2" xfId="22873"/>
    <cellStyle name="Normal 15 21 3" xfId="22874"/>
    <cellStyle name="Normal 15 21 4" xfId="22875"/>
    <cellStyle name="Normal 15 21 5" xfId="22876"/>
    <cellStyle name="Normal 15 21 6" xfId="22877"/>
    <cellStyle name="Normal 15 21 7" xfId="22878"/>
    <cellStyle name="Normal 15 21 8" xfId="22879"/>
    <cellStyle name="Normal 15 21 9" xfId="22880"/>
    <cellStyle name="Normal 15 22" xfId="22881"/>
    <cellStyle name="Normal 15 22 10" xfId="22882"/>
    <cellStyle name="Normal 15 22 11" xfId="22883"/>
    <cellStyle name="Normal 15 22 12" xfId="22884"/>
    <cellStyle name="Normal 15 22 13" xfId="22885"/>
    <cellStyle name="Normal 15 22 14" xfId="22886"/>
    <cellStyle name="Normal 15 22 15" xfId="22887"/>
    <cellStyle name="Normal 15 22 2" xfId="22888"/>
    <cellStyle name="Normal 15 22 3" xfId="22889"/>
    <cellStyle name="Normal 15 22 4" xfId="22890"/>
    <cellStyle name="Normal 15 22 5" xfId="22891"/>
    <cellStyle name="Normal 15 22 6" xfId="22892"/>
    <cellStyle name="Normal 15 22 7" xfId="22893"/>
    <cellStyle name="Normal 15 22 8" xfId="22894"/>
    <cellStyle name="Normal 15 22 9" xfId="22895"/>
    <cellStyle name="Normal 15 23" xfId="22896"/>
    <cellStyle name="Normal 15 23 10" xfId="22897"/>
    <cellStyle name="Normal 15 23 11" xfId="22898"/>
    <cellStyle name="Normal 15 23 12" xfId="22899"/>
    <cellStyle name="Normal 15 23 13" xfId="22900"/>
    <cellStyle name="Normal 15 23 14" xfId="22901"/>
    <cellStyle name="Normal 15 23 15" xfId="22902"/>
    <cellStyle name="Normal 15 23 2" xfId="22903"/>
    <cellStyle name="Normal 15 23 3" xfId="22904"/>
    <cellStyle name="Normal 15 23 4" xfId="22905"/>
    <cellStyle name="Normal 15 23 5" xfId="22906"/>
    <cellStyle name="Normal 15 23 6" xfId="22907"/>
    <cellStyle name="Normal 15 23 7" xfId="22908"/>
    <cellStyle name="Normal 15 23 8" xfId="22909"/>
    <cellStyle name="Normal 15 23 9" xfId="22910"/>
    <cellStyle name="Normal 15 24" xfId="22911"/>
    <cellStyle name="Normal 15 24 10" xfId="22912"/>
    <cellStyle name="Normal 15 24 11" xfId="22913"/>
    <cellStyle name="Normal 15 24 12" xfId="22914"/>
    <cellStyle name="Normal 15 24 13" xfId="22915"/>
    <cellStyle name="Normal 15 24 14" xfId="22916"/>
    <cellStyle name="Normal 15 24 15" xfId="22917"/>
    <cellStyle name="Normal 15 24 2" xfId="22918"/>
    <cellStyle name="Normal 15 24 3" xfId="22919"/>
    <cellStyle name="Normal 15 24 4" xfId="22920"/>
    <cellStyle name="Normal 15 24 5" xfId="22921"/>
    <cellStyle name="Normal 15 24 6" xfId="22922"/>
    <cellStyle name="Normal 15 24 7" xfId="22923"/>
    <cellStyle name="Normal 15 24 8" xfId="22924"/>
    <cellStyle name="Normal 15 24 9" xfId="22925"/>
    <cellStyle name="Normal 15 25" xfId="22926"/>
    <cellStyle name="Normal 15 25 10" xfId="22927"/>
    <cellStyle name="Normal 15 25 11" xfId="22928"/>
    <cellStyle name="Normal 15 25 12" xfId="22929"/>
    <cellStyle name="Normal 15 25 13" xfId="22930"/>
    <cellStyle name="Normal 15 25 14" xfId="22931"/>
    <cellStyle name="Normal 15 25 15" xfId="22932"/>
    <cellStyle name="Normal 15 25 2" xfId="22933"/>
    <cellStyle name="Normal 15 25 3" xfId="22934"/>
    <cellStyle name="Normal 15 25 4" xfId="22935"/>
    <cellStyle name="Normal 15 25 5" xfId="22936"/>
    <cellStyle name="Normal 15 25 6" xfId="22937"/>
    <cellStyle name="Normal 15 25 7" xfId="22938"/>
    <cellStyle name="Normal 15 25 8" xfId="22939"/>
    <cellStyle name="Normal 15 25 9" xfId="22940"/>
    <cellStyle name="Normal 15 26" xfId="22941"/>
    <cellStyle name="Normal 15 26 10" xfId="22942"/>
    <cellStyle name="Normal 15 26 11" xfId="22943"/>
    <cellStyle name="Normal 15 26 12" xfId="22944"/>
    <cellStyle name="Normal 15 26 13" xfId="22945"/>
    <cellStyle name="Normal 15 26 14" xfId="22946"/>
    <cellStyle name="Normal 15 26 15" xfId="22947"/>
    <cellStyle name="Normal 15 26 2" xfId="22948"/>
    <cellStyle name="Normal 15 26 3" xfId="22949"/>
    <cellStyle name="Normal 15 26 4" xfId="22950"/>
    <cellStyle name="Normal 15 26 5" xfId="22951"/>
    <cellStyle name="Normal 15 26 6" xfId="22952"/>
    <cellStyle name="Normal 15 26 7" xfId="22953"/>
    <cellStyle name="Normal 15 26 8" xfId="22954"/>
    <cellStyle name="Normal 15 26 9" xfId="22955"/>
    <cellStyle name="Normal 15 27" xfId="22956"/>
    <cellStyle name="Normal 15 27 10" xfId="22957"/>
    <cellStyle name="Normal 15 27 11" xfId="22958"/>
    <cellStyle name="Normal 15 27 12" xfId="22959"/>
    <cellStyle name="Normal 15 27 13" xfId="22960"/>
    <cellStyle name="Normal 15 27 14" xfId="22961"/>
    <cellStyle name="Normal 15 27 15" xfId="22962"/>
    <cellStyle name="Normal 15 27 2" xfId="22963"/>
    <cellStyle name="Normal 15 27 3" xfId="22964"/>
    <cellStyle name="Normal 15 27 4" xfId="22965"/>
    <cellStyle name="Normal 15 27 5" xfId="22966"/>
    <cellStyle name="Normal 15 27 6" xfId="22967"/>
    <cellStyle name="Normal 15 27 7" xfId="22968"/>
    <cellStyle name="Normal 15 27 8" xfId="22969"/>
    <cellStyle name="Normal 15 27 9" xfId="22970"/>
    <cellStyle name="Normal 15 28" xfId="22971"/>
    <cellStyle name="Normal 15 28 10" xfId="22972"/>
    <cellStyle name="Normal 15 28 11" xfId="22973"/>
    <cellStyle name="Normal 15 28 12" xfId="22974"/>
    <cellStyle name="Normal 15 28 13" xfId="22975"/>
    <cellStyle name="Normal 15 28 14" xfId="22976"/>
    <cellStyle name="Normal 15 28 15" xfId="22977"/>
    <cellStyle name="Normal 15 28 2" xfId="22978"/>
    <cellStyle name="Normal 15 28 3" xfId="22979"/>
    <cellStyle name="Normal 15 28 4" xfId="22980"/>
    <cellStyle name="Normal 15 28 5" xfId="22981"/>
    <cellStyle name="Normal 15 28 6" xfId="22982"/>
    <cellStyle name="Normal 15 28 7" xfId="22983"/>
    <cellStyle name="Normal 15 28 8" xfId="22984"/>
    <cellStyle name="Normal 15 28 9" xfId="22985"/>
    <cellStyle name="Normal 15 29" xfId="22986"/>
    <cellStyle name="Normal 15 29 10" xfId="22987"/>
    <cellStyle name="Normal 15 29 11" xfId="22988"/>
    <cellStyle name="Normal 15 29 12" xfId="22989"/>
    <cellStyle name="Normal 15 29 13" xfId="22990"/>
    <cellStyle name="Normal 15 29 14" xfId="22991"/>
    <cellStyle name="Normal 15 29 15" xfId="22992"/>
    <cellStyle name="Normal 15 29 2" xfId="22993"/>
    <cellStyle name="Normal 15 29 3" xfId="22994"/>
    <cellStyle name="Normal 15 29 4" xfId="22995"/>
    <cellStyle name="Normal 15 29 5" xfId="22996"/>
    <cellStyle name="Normal 15 29 6" xfId="22997"/>
    <cellStyle name="Normal 15 29 7" xfId="22998"/>
    <cellStyle name="Normal 15 29 8" xfId="22999"/>
    <cellStyle name="Normal 15 29 9" xfId="23000"/>
    <cellStyle name="Normal 15 3" xfId="23001"/>
    <cellStyle name="Normal 15 3 10" xfId="23002"/>
    <cellStyle name="Normal 15 3 11" xfId="23003"/>
    <cellStyle name="Normal 15 3 12" xfId="23004"/>
    <cellStyle name="Normal 15 3 13" xfId="23005"/>
    <cellStyle name="Normal 15 3 14" xfId="23006"/>
    <cellStyle name="Normal 15 3 15" xfId="23007"/>
    <cellStyle name="Normal 15 3 16" xfId="23008"/>
    <cellStyle name="Normal 15 3 17" xfId="23009"/>
    <cellStyle name="Normal 15 3 18" xfId="23010"/>
    <cellStyle name="Normal 15 3 19" xfId="23011"/>
    <cellStyle name="Normal 15 3 2" xfId="23012"/>
    <cellStyle name="Normal 15 3 20" xfId="23013"/>
    <cellStyle name="Normal 15 3 21" xfId="23014"/>
    <cellStyle name="Normal 15 3 22" xfId="23015"/>
    <cellStyle name="Normal 15 3 23" xfId="23016"/>
    <cellStyle name="Normal 15 3 24" xfId="23017"/>
    <cellStyle name="Normal 15 3 25" xfId="23018"/>
    <cellStyle name="Normal 15 3 26" xfId="23019"/>
    <cellStyle name="Normal 15 3 27" xfId="23020"/>
    <cellStyle name="Normal 15 3 28" xfId="23021"/>
    <cellStyle name="Normal 15 3 29" xfId="23022"/>
    <cellStyle name="Normal 15 3 3" xfId="23023"/>
    <cellStyle name="Normal 15 3 30" xfId="23024"/>
    <cellStyle name="Normal 15 3 4" xfId="23025"/>
    <cellStyle name="Normal 15 3 5" xfId="23026"/>
    <cellStyle name="Normal 15 3 6" xfId="23027"/>
    <cellStyle name="Normal 15 3 7" xfId="23028"/>
    <cellStyle name="Normal 15 3 8" xfId="23029"/>
    <cellStyle name="Normal 15 3 9" xfId="23030"/>
    <cellStyle name="Normal 15 30" xfId="23031"/>
    <cellStyle name="Normal 15 30 10" xfId="23032"/>
    <cellStyle name="Normal 15 30 11" xfId="23033"/>
    <cellStyle name="Normal 15 30 12" xfId="23034"/>
    <cellStyle name="Normal 15 30 13" xfId="23035"/>
    <cellStyle name="Normal 15 30 14" xfId="23036"/>
    <cellStyle name="Normal 15 30 15" xfId="23037"/>
    <cellStyle name="Normal 15 30 2" xfId="23038"/>
    <cellStyle name="Normal 15 30 3" xfId="23039"/>
    <cellStyle name="Normal 15 30 4" xfId="23040"/>
    <cellStyle name="Normal 15 30 5" xfId="23041"/>
    <cellStyle name="Normal 15 30 6" xfId="23042"/>
    <cellStyle name="Normal 15 30 7" xfId="23043"/>
    <cellStyle name="Normal 15 30 8" xfId="23044"/>
    <cellStyle name="Normal 15 30 9" xfId="23045"/>
    <cellStyle name="Normal 15 31" xfId="23046"/>
    <cellStyle name="Normal 15 31 10" xfId="23047"/>
    <cellStyle name="Normal 15 31 11" xfId="23048"/>
    <cellStyle name="Normal 15 31 12" xfId="23049"/>
    <cellStyle name="Normal 15 31 13" xfId="23050"/>
    <cellStyle name="Normal 15 31 14" xfId="23051"/>
    <cellStyle name="Normal 15 31 15" xfId="23052"/>
    <cellStyle name="Normal 15 31 2" xfId="23053"/>
    <cellStyle name="Normal 15 31 3" xfId="23054"/>
    <cellStyle name="Normal 15 31 4" xfId="23055"/>
    <cellStyle name="Normal 15 31 5" xfId="23056"/>
    <cellStyle name="Normal 15 31 6" xfId="23057"/>
    <cellStyle name="Normal 15 31 7" xfId="23058"/>
    <cellStyle name="Normal 15 31 8" xfId="23059"/>
    <cellStyle name="Normal 15 31 9" xfId="23060"/>
    <cellStyle name="Normal 15 32" xfId="23061"/>
    <cellStyle name="Normal 15 32 10" xfId="23062"/>
    <cellStyle name="Normal 15 32 11" xfId="23063"/>
    <cellStyle name="Normal 15 32 12" xfId="23064"/>
    <cellStyle name="Normal 15 32 13" xfId="23065"/>
    <cellStyle name="Normal 15 32 14" xfId="23066"/>
    <cellStyle name="Normal 15 32 15" xfId="23067"/>
    <cellStyle name="Normal 15 32 2" xfId="23068"/>
    <cellStyle name="Normal 15 32 3" xfId="23069"/>
    <cellStyle name="Normal 15 32 4" xfId="23070"/>
    <cellStyle name="Normal 15 32 5" xfId="23071"/>
    <cellStyle name="Normal 15 32 6" xfId="23072"/>
    <cellStyle name="Normal 15 32 7" xfId="23073"/>
    <cellStyle name="Normal 15 32 8" xfId="23074"/>
    <cellStyle name="Normal 15 32 9" xfId="23075"/>
    <cellStyle name="Normal 15 33" xfId="23076"/>
    <cellStyle name="Normal 15 33 10" xfId="23077"/>
    <cellStyle name="Normal 15 33 11" xfId="23078"/>
    <cellStyle name="Normal 15 33 12" xfId="23079"/>
    <cellStyle name="Normal 15 33 13" xfId="23080"/>
    <cellStyle name="Normal 15 33 14" xfId="23081"/>
    <cellStyle name="Normal 15 33 15" xfId="23082"/>
    <cellStyle name="Normal 15 33 2" xfId="23083"/>
    <cellStyle name="Normal 15 33 3" xfId="23084"/>
    <cellStyle name="Normal 15 33 4" xfId="23085"/>
    <cellStyle name="Normal 15 33 5" xfId="23086"/>
    <cellStyle name="Normal 15 33 6" xfId="23087"/>
    <cellStyle name="Normal 15 33 7" xfId="23088"/>
    <cellStyle name="Normal 15 33 8" xfId="23089"/>
    <cellStyle name="Normal 15 33 9" xfId="23090"/>
    <cellStyle name="Normal 15 34" xfId="23091"/>
    <cellStyle name="Normal 15 34 10" xfId="23092"/>
    <cellStyle name="Normal 15 34 11" xfId="23093"/>
    <cellStyle name="Normal 15 34 12" xfId="23094"/>
    <cellStyle name="Normal 15 34 13" xfId="23095"/>
    <cellStyle name="Normal 15 34 14" xfId="23096"/>
    <cellStyle name="Normal 15 34 15" xfId="23097"/>
    <cellStyle name="Normal 15 34 2" xfId="23098"/>
    <cellStyle name="Normal 15 34 3" xfId="23099"/>
    <cellStyle name="Normal 15 34 4" xfId="23100"/>
    <cellStyle name="Normal 15 34 5" xfId="23101"/>
    <cellStyle name="Normal 15 34 6" xfId="23102"/>
    <cellStyle name="Normal 15 34 7" xfId="23103"/>
    <cellStyle name="Normal 15 34 8" xfId="23104"/>
    <cellStyle name="Normal 15 34 9" xfId="23105"/>
    <cellStyle name="Normal 15 35" xfId="23106"/>
    <cellStyle name="Normal 15 35 10" xfId="23107"/>
    <cellStyle name="Normal 15 35 11" xfId="23108"/>
    <cellStyle name="Normal 15 35 12" xfId="23109"/>
    <cellStyle name="Normal 15 35 13" xfId="23110"/>
    <cellStyle name="Normal 15 35 14" xfId="23111"/>
    <cellStyle name="Normal 15 35 15" xfId="23112"/>
    <cellStyle name="Normal 15 35 2" xfId="23113"/>
    <cellStyle name="Normal 15 35 3" xfId="23114"/>
    <cellStyle name="Normal 15 35 4" xfId="23115"/>
    <cellStyle name="Normal 15 35 5" xfId="23116"/>
    <cellStyle name="Normal 15 35 6" xfId="23117"/>
    <cellStyle name="Normal 15 35 7" xfId="23118"/>
    <cellStyle name="Normal 15 35 8" xfId="23119"/>
    <cellStyle name="Normal 15 35 9" xfId="23120"/>
    <cellStyle name="Normal 15 36" xfId="23121"/>
    <cellStyle name="Normal 15 36 10" xfId="23122"/>
    <cellStyle name="Normal 15 36 11" xfId="23123"/>
    <cellStyle name="Normal 15 36 12" xfId="23124"/>
    <cellStyle name="Normal 15 36 13" xfId="23125"/>
    <cellStyle name="Normal 15 36 14" xfId="23126"/>
    <cellStyle name="Normal 15 36 15" xfId="23127"/>
    <cellStyle name="Normal 15 36 2" xfId="23128"/>
    <cellStyle name="Normal 15 36 3" xfId="23129"/>
    <cellStyle name="Normal 15 36 4" xfId="23130"/>
    <cellStyle name="Normal 15 36 5" xfId="23131"/>
    <cellStyle name="Normal 15 36 6" xfId="23132"/>
    <cellStyle name="Normal 15 36 7" xfId="23133"/>
    <cellStyle name="Normal 15 36 8" xfId="23134"/>
    <cellStyle name="Normal 15 36 9" xfId="23135"/>
    <cellStyle name="Normal 15 37" xfId="23136"/>
    <cellStyle name="Normal 15 37 10" xfId="23137"/>
    <cellStyle name="Normal 15 37 11" xfId="23138"/>
    <cellStyle name="Normal 15 37 12" xfId="23139"/>
    <cellStyle name="Normal 15 37 13" xfId="23140"/>
    <cellStyle name="Normal 15 37 14" xfId="23141"/>
    <cellStyle name="Normal 15 37 15" xfId="23142"/>
    <cellStyle name="Normal 15 37 2" xfId="23143"/>
    <cellStyle name="Normal 15 37 3" xfId="23144"/>
    <cellStyle name="Normal 15 37 4" xfId="23145"/>
    <cellStyle name="Normal 15 37 5" xfId="23146"/>
    <cellStyle name="Normal 15 37 6" xfId="23147"/>
    <cellStyle name="Normal 15 37 7" xfId="23148"/>
    <cellStyle name="Normal 15 37 8" xfId="23149"/>
    <cellStyle name="Normal 15 37 9" xfId="23150"/>
    <cellStyle name="Normal 15 38" xfId="23151"/>
    <cellStyle name="Normal 15 38 10" xfId="23152"/>
    <cellStyle name="Normal 15 38 11" xfId="23153"/>
    <cellStyle name="Normal 15 38 12" xfId="23154"/>
    <cellStyle name="Normal 15 38 13" xfId="23155"/>
    <cellStyle name="Normal 15 38 14" xfId="23156"/>
    <cellStyle name="Normal 15 38 15" xfId="23157"/>
    <cellStyle name="Normal 15 38 2" xfId="23158"/>
    <cellStyle name="Normal 15 38 3" xfId="23159"/>
    <cellStyle name="Normal 15 38 4" xfId="23160"/>
    <cellStyle name="Normal 15 38 5" xfId="23161"/>
    <cellStyle name="Normal 15 38 6" xfId="23162"/>
    <cellStyle name="Normal 15 38 7" xfId="23163"/>
    <cellStyle name="Normal 15 38 8" xfId="23164"/>
    <cellStyle name="Normal 15 38 9" xfId="23165"/>
    <cellStyle name="Normal 15 39" xfId="23166"/>
    <cellStyle name="Normal 15 39 10" xfId="23167"/>
    <cellStyle name="Normal 15 39 11" xfId="23168"/>
    <cellStyle name="Normal 15 39 12" xfId="23169"/>
    <cellStyle name="Normal 15 39 13" xfId="23170"/>
    <cellStyle name="Normal 15 39 14" xfId="23171"/>
    <cellStyle name="Normal 15 39 15" xfId="23172"/>
    <cellStyle name="Normal 15 39 2" xfId="23173"/>
    <cellStyle name="Normal 15 39 3" xfId="23174"/>
    <cellStyle name="Normal 15 39 4" xfId="23175"/>
    <cellStyle name="Normal 15 39 5" xfId="23176"/>
    <cellStyle name="Normal 15 39 6" xfId="23177"/>
    <cellStyle name="Normal 15 39 7" xfId="23178"/>
    <cellStyle name="Normal 15 39 8" xfId="23179"/>
    <cellStyle name="Normal 15 39 9" xfId="23180"/>
    <cellStyle name="Normal 15 4" xfId="23181"/>
    <cellStyle name="Normal 15 4 10" xfId="23182"/>
    <cellStyle name="Normal 15 4 11" xfId="23183"/>
    <cellStyle name="Normal 15 4 12" xfId="23184"/>
    <cellStyle name="Normal 15 4 13" xfId="23185"/>
    <cellStyle name="Normal 15 4 14" xfId="23186"/>
    <cellStyle name="Normal 15 4 15" xfId="23187"/>
    <cellStyle name="Normal 15 4 2" xfId="23188"/>
    <cellStyle name="Normal 15 4 3" xfId="23189"/>
    <cellStyle name="Normal 15 4 4" xfId="23190"/>
    <cellStyle name="Normal 15 4 5" xfId="23191"/>
    <cellStyle name="Normal 15 4 6" xfId="23192"/>
    <cellStyle name="Normal 15 4 7" xfId="23193"/>
    <cellStyle name="Normal 15 4 8" xfId="23194"/>
    <cellStyle name="Normal 15 4 9" xfId="23195"/>
    <cellStyle name="Normal 15 40" xfId="23196"/>
    <cellStyle name="Normal 15 40 10" xfId="23197"/>
    <cellStyle name="Normal 15 40 11" xfId="23198"/>
    <cellStyle name="Normal 15 40 12" xfId="23199"/>
    <cellStyle name="Normal 15 40 13" xfId="23200"/>
    <cellStyle name="Normal 15 40 14" xfId="23201"/>
    <cellStyle name="Normal 15 40 15" xfId="23202"/>
    <cellStyle name="Normal 15 40 2" xfId="23203"/>
    <cellStyle name="Normal 15 40 3" xfId="23204"/>
    <cellStyle name="Normal 15 40 4" xfId="23205"/>
    <cellStyle name="Normal 15 40 5" xfId="23206"/>
    <cellStyle name="Normal 15 40 6" xfId="23207"/>
    <cellStyle name="Normal 15 40 7" xfId="23208"/>
    <cellStyle name="Normal 15 40 8" xfId="23209"/>
    <cellStyle name="Normal 15 40 9" xfId="23210"/>
    <cellStyle name="Normal 15 41" xfId="23211"/>
    <cellStyle name="Normal 15 41 10" xfId="23212"/>
    <cellStyle name="Normal 15 41 11" xfId="23213"/>
    <cellStyle name="Normal 15 41 12" xfId="23214"/>
    <cellStyle name="Normal 15 41 13" xfId="23215"/>
    <cellStyle name="Normal 15 41 14" xfId="23216"/>
    <cellStyle name="Normal 15 41 15" xfId="23217"/>
    <cellStyle name="Normal 15 41 2" xfId="23218"/>
    <cellStyle name="Normal 15 41 3" xfId="23219"/>
    <cellStyle name="Normal 15 41 4" xfId="23220"/>
    <cellStyle name="Normal 15 41 5" xfId="23221"/>
    <cellStyle name="Normal 15 41 6" xfId="23222"/>
    <cellStyle name="Normal 15 41 7" xfId="23223"/>
    <cellStyle name="Normal 15 41 8" xfId="23224"/>
    <cellStyle name="Normal 15 41 9" xfId="23225"/>
    <cellStyle name="Normal 15 42" xfId="23226"/>
    <cellStyle name="Normal 15 42 10" xfId="23227"/>
    <cellStyle name="Normal 15 42 11" xfId="23228"/>
    <cellStyle name="Normal 15 42 12" xfId="23229"/>
    <cellStyle name="Normal 15 42 13" xfId="23230"/>
    <cellStyle name="Normal 15 42 14" xfId="23231"/>
    <cellStyle name="Normal 15 42 15" xfId="23232"/>
    <cellStyle name="Normal 15 42 2" xfId="23233"/>
    <cellStyle name="Normal 15 42 3" xfId="23234"/>
    <cellStyle name="Normal 15 42 4" xfId="23235"/>
    <cellStyle name="Normal 15 42 5" xfId="23236"/>
    <cellStyle name="Normal 15 42 6" xfId="23237"/>
    <cellStyle name="Normal 15 42 7" xfId="23238"/>
    <cellStyle name="Normal 15 42 8" xfId="23239"/>
    <cellStyle name="Normal 15 42 9" xfId="23240"/>
    <cellStyle name="Normal 15 43" xfId="23241"/>
    <cellStyle name="Normal 15 43 10" xfId="23242"/>
    <cellStyle name="Normal 15 43 11" xfId="23243"/>
    <cellStyle name="Normal 15 43 12" xfId="23244"/>
    <cellStyle name="Normal 15 43 13" xfId="23245"/>
    <cellStyle name="Normal 15 43 14" xfId="23246"/>
    <cellStyle name="Normal 15 43 15" xfId="23247"/>
    <cellStyle name="Normal 15 43 2" xfId="23248"/>
    <cellStyle name="Normal 15 43 3" xfId="23249"/>
    <cellStyle name="Normal 15 43 4" xfId="23250"/>
    <cellStyle name="Normal 15 43 5" xfId="23251"/>
    <cellStyle name="Normal 15 43 6" xfId="23252"/>
    <cellStyle name="Normal 15 43 7" xfId="23253"/>
    <cellStyle name="Normal 15 43 8" xfId="23254"/>
    <cellStyle name="Normal 15 43 9" xfId="23255"/>
    <cellStyle name="Normal 15 44" xfId="23256"/>
    <cellStyle name="Normal 15 44 10" xfId="23257"/>
    <cellStyle name="Normal 15 44 11" xfId="23258"/>
    <cellStyle name="Normal 15 44 12" xfId="23259"/>
    <cellStyle name="Normal 15 44 13" xfId="23260"/>
    <cellStyle name="Normal 15 44 14" xfId="23261"/>
    <cellStyle name="Normal 15 44 15" xfId="23262"/>
    <cellStyle name="Normal 15 44 2" xfId="23263"/>
    <cellStyle name="Normal 15 44 3" xfId="23264"/>
    <cellStyle name="Normal 15 44 4" xfId="23265"/>
    <cellStyle name="Normal 15 44 5" xfId="23266"/>
    <cellStyle name="Normal 15 44 6" xfId="23267"/>
    <cellStyle name="Normal 15 44 7" xfId="23268"/>
    <cellStyle name="Normal 15 44 8" xfId="23269"/>
    <cellStyle name="Normal 15 44 9" xfId="23270"/>
    <cellStyle name="Normal 15 45" xfId="23271"/>
    <cellStyle name="Normal 15 45 10" xfId="23272"/>
    <cellStyle name="Normal 15 45 11" xfId="23273"/>
    <cellStyle name="Normal 15 45 12" xfId="23274"/>
    <cellStyle name="Normal 15 45 13" xfId="23275"/>
    <cellStyle name="Normal 15 45 14" xfId="23276"/>
    <cellStyle name="Normal 15 45 15" xfId="23277"/>
    <cellStyle name="Normal 15 45 2" xfId="23278"/>
    <cellStyle name="Normal 15 45 3" xfId="23279"/>
    <cellStyle name="Normal 15 45 4" xfId="23280"/>
    <cellStyle name="Normal 15 45 5" xfId="23281"/>
    <cellStyle name="Normal 15 45 6" xfId="23282"/>
    <cellStyle name="Normal 15 45 7" xfId="23283"/>
    <cellStyle name="Normal 15 45 8" xfId="23284"/>
    <cellStyle name="Normal 15 45 9" xfId="23285"/>
    <cellStyle name="Normal 15 46" xfId="23286"/>
    <cellStyle name="Normal 15 46 10" xfId="23287"/>
    <cellStyle name="Normal 15 46 11" xfId="23288"/>
    <cellStyle name="Normal 15 46 12" xfId="23289"/>
    <cellStyle name="Normal 15 46 13" xfId="23290"/>
    <cellStyle name="Normal 15 46 14" xfId="23291"/>
    <cellStyle name="Normal 15 46 15" xfId="23292"/>
    <cellStyle name="Normal 15 46 16" xfId="23293"/>
    <cellStyle name="Normal 15 46 17" xfId="23294"/>
    <cellStyle name="Normal 15 46 18" xfId="23295"/>
    <cellStyle name="Normal 15 46 19" xfId="23296"/>
    <cellStyle name="Normal 15 46 2" xfId="23297"/>
    <cellStyle name="Normal 15 46 20" xfId="23298"/>
    <cellStyle name="Normal 15 46 21" xfId="23299"/>
    <cellStyle name="Normal 15 46 22" xfId="23300"/>
    <cellStyle name="Normal 15 46 23" xfId="23301"/>
    <cellStyle name="Normal 15 46 3" xfId="23302"/>
    <cellStyle name="Normal 15 46 4" xfId="23303"/>
    <cellStyle name="Normal 15 46 5" xfId="23304"/>
    <cellStyle name="Normal 15 46 6" xfId="23305"/>
    <cellStyle name="Normal 15 46 7" xfId="23306"/>
    <cellStyle name="Normal 15 46 8" xfId="23307"/>
    <cellStyle name="Normal 15 46 9" xfId="23308"/>
    <cellStyle name="Normal 15 47" xfId="23309"/>
    <cellStyle name="Normal 15 47 10" xfId="23310"/>
    <cellStyle name="Normal 15 47 11" xfId="23311"/>
    <cellStyle name="Normal 15 47 12" xfId="23312"/>
    <cellStyle name="Normal 15 47 13" xfId="23313"/>
    <cellStyle name="Normal 15 47 14" xfId="23314"/>
    <cellStyle name="Normal 15 47 15" xfId="23315"/>
    <cellStyle name="Normal 15 47 16" xfId="23316"/>
    <cellStyle name="Normal 15 47 17" xfId="23317"/>
    <cellStyle name="Normal 15 47 18" xfId="23318"/>
    <cellStyle name="Normal 15 47 19" xfId="23319"/>
    <cellStyle name="Normal 15 47 2" xfId="23320"/>
    <cellStyle name="Normal 15 47 20" xfId="23321"/>
    <cellStyle name="Normal 15 47 21" xfId="23322"/>
    <cellStyle name="Normal 15 47 22" xfId="23323"/>
    <cellStyle name="Normal 15 47 23" xfId="23324"/>
    <cellStyle name="Normal 15 47 3" xfId="23325"/>
    <cellStyle name="Normal 15 47 4" xfId="23326"/>
    <cellStyle name="Normal 15 47 5" xfId="23327"/>
    <cellStyle name="Normal 15 47 6" xfId="23328"/>
    <cellStyle name="Normal 15 47 7" xfId="23329"/>
    <cellStyle name="Normal 15 47 8" xfId="23330"/>
    <cellStyle name="Normal 15 47 9" xfId="23331"/>
    <cellStyle name="Normal 15 48" xfId="23332"/>
    <cellStyle name="Normal 15 48 10" xfId="23333"/>
    <cellStyle name="Normal 15 48 11" xfId="23334"/>
    <cellStyle name="Normal 15 48 12" xfId="23335"/>
    <cellStyle name="Normal 15 48 13" xfId="23336"/>
    <cellStyle name="Normal 15 48 14" xfId="23337"/>
    <cellStyle name="Normal 15 48 15" xfId="23338"/>
    <cellStyle name="Normal 15 48 16" xfId="23339"/>
    <cellStyle name="Normal 15 48 17" xfId="23340"/>
    <cellStyle name="Normal 15 48 18" xfId="23341"/>
    <cellStyle name="Normal 15 48 19" xfId="23342"/>
    <cellStyle name="Normal 15 48 2" xfId="23343"/>
    <cellStyle name="Normal 15 48 20" xfId="23344"/>
    <cellStyle name="Normal 15 48 21" xfId="23345"/>
    <cellStyle name="Normal 15 48 22" xfId="23346"/>
    <cellStyle name="Normal 15 48 23" xfId="23347"/>
    <cellStyle name="Normal 15 48 3" xfId="23348"/>
    <cellStyle name="Normal 15 48 4" xfId="23349"/>
    <cellStyle name="Normal 15 48 5" xfId="23350"/>
    <cellStyle name="Normal 15 48 6" xfId="23351"/>
    <cellStyle name="Normal 15 48 7" xfId="23352"/>
    <cellStyle name="Normal 15 48 8" xfId="23353"/>
    <cellStyle name="Normal 15 48 9" xfId="23354"/>
    <cellStyle name="Normal 15 49" xfId="23355"/>
    <cellStyle name="Normal 15 49 10" xfId="23356"/>
    <cellStyle name="Normal 15 49 11" xfId="23357"/>
    <cellStyle name="Normal 15 49 12" xfId="23358"/>
    <cellStyle name="Normal 15 49 13" xfId="23359"/>
    <cellStyle name="Normal 15 49 14" xfId="23360"/>
    <cellStyle name="Normal 15 49 15" xfId="23361"/>
    <cellStyle name="Normal 15 49 2" xfId="23362"/>
    <cellStyle name="Normal 15 49 3" xfId="23363"/>
    <cellStyle name="Normal 15 49 4" xfId="23364"/>
    <cellStyle name="Normal 15 49 5" xfId="23365"/>
    <cellStyle name="Normal 15 49 6" xfId="23366"/>
    <cellStyle name="Normal 15 49 7" xfId="23367"/>
    <cellStyle name="Normal 15 49 8" xfId="23368"/>
    <cellStyle name="Normal 15 49 9" xfId="23369"/>
    <cellStyle name="Normal 15 5" xfId="23370"/>
    <cellStyle name="Normal 15 5 10" xfId="23371"/>
    <cellStyle name="Normal 15 5 11" xfId="23372"/>
    <cellStyle name="Normal 15 5 12" xfId="23373"/>
    <cellStyle name="Normal 15 5 13" xfId="23374"/>
    <cellStyle name="Normal 15 5 14" xfId="23375"/>
    <cellStyle name="Normal 15 5 15" xfId="23376"/>
    <cellStyle name="Normal 15 5 2" xfId="23377"/>
    <cellStyle name="Normal 15 5 3" xfId="23378"/>
    <cellStyle name="Normal 15 5 4" xfId="23379"/>
    <cellStyle name="Normal 15 5 5" xfId="23380"/>
    <cellStyle name="Normal 15 5 6" xfId="23381"/>
    <cellStyle name="Normal 15 5 7" xfId="23382"/>
    <cellStyle name="Normal 15 5 8" xfId="23383"/>
    <cellStyle name="Normal 15 5 9" xfId="23384"/>
    <cellStyle name="Normal 15 50" xfId="23385"/>
    <cellStyle name="Normal 15 50 10" xfId="23386"/>
    <cellStyle name="Normal 15 50 11" xfId="23387"/>
    <cellStyle name="Normal 15 50 12" xfId="23388"/>
    <cellStyle name="Normal 15 50 13" xfId="23389"/>
    <cellStyle name="Normal 15 50 14" xfId="23390"/>
    <cellStyle name="Normal 15 50 15" xfId="23391"/>
    <cellStyle name="Normal 15 50 2" xfId="23392"/>
    <cellStyle name="Normal 15 50 3" xfId="23393"/>
    <cellStyle name="Normal 15 50 4" xfId="23394"/>
    <cellStyle name="Normal 15 50 5" xfId="23395"/>
    <cellStyle name="Normal 15 50 6" xfId="23396"/>
    <cellStyle name="Normal 15 50 7" xfId="23397"/>
    <cellStyle name="Normal 15 50 8" xfId="23398"/>
    <cellStyle name="Normal 15 50 9" xfId="23399"/>
    <cellStyle name="Normal 15 51" xfId="23400"/>
    <cellStyle name="Normal 15 51 10" xfId="23401"/>
    <cellStyle name="Normal 15 51 11" xfId="23402"/>
    <cellStyle name="Normal 15 51 12" xfId="23403"/>
    <cellStyle name="Normal 15 51 13" xfId="23404"/>
    <cellStyle name="Normal 15 51 14" xfId="23405"/>
    <cellStyle name="Normal 15 51 15" xfId="23406"/>
    <cellStyle name="Normal 15 51 2" xfId="23407"/>
    <cellStyle name="Normal 15 51 3" xfId="23408"/>
    <cellStyle name="Normal 15 51 4" xfId="23409"/>
    <cellStyle name="Normal 15 51 5" xfId="23410"/>
    <cellStyle name="Normal 15 51 6" xfId="23411"/>
    <cellStyle name="Normal 15 51 7" xfId="23412"/>
    <cellStyle name="Normal 15 51 8" xfId="23413"/>
    <cellStyle name="Normal 15 51 9" xfId="23414"/>
    <cellStyle name="Normal 15 52" xfId="23415"/>
    <cellStyle name="Normal 15 52 10" xfId="23416"/>
    <cellStyle name="Normal 15 52 11" xfId="23417"/>
    <cellStyle name="Normal 15 52 12" xfId="23418"/>
    <cellStyle name="Normal 15 52 13" xfId="23419"/>
    <cellStyle name="Normal 15 52 14" xfId="23420"/>
    <cellStyle name="Normal 15 52 15" xfId="23421"/>
    <cellStyle name="Normal 15 52 2" xfId="23422"/>
    <cellStyle name="Normal 15 52 3" xfId="23423"/>
    <cellStyle name="Normal 15 52 4" xfId="23424"/>
    <cellStyle name="Normal 15 52 5" xfId="23425"/>
    <cellStyle name="Normal 15 52 6" xfId="23426"/>
    <cellStyle name="Normal 15 52 7" xfId="23427"/>
    <cellStyle name="Normal 15 52 8" xfId="23428"/>
    <cellStyle name="Normal 15 52 9" xfId="23429"/>
    <cellStyle name="Normal 15 53" xfId="23430"/>
    <cellStyle name="Normal 15 53 10" xfId="23431"/>
    <cellStyle name="Normal 15 53 11" xfId="23432"/>
    <cellStyle name="Normal 15 53 12" xfId="23433"/>
    <cellStyle name="Normal 15 53 13" xfId="23434"/>
    <cellStyle name="Normal 15 53 14" xfId="23435"/>
    <cellStyle name="Normal 15 53 15" xfId="23436"/>
    <cellStyle name="Normal 15 53 2" xfId="23437"/>
    <cellStyle name="Normal 15 53 3" xfId="23438"/>
    <cellStyle name="Normal 15 53 4" xfId="23439"/>
    <cellStyle name="Normal 15 53 5" xfId="23440"/>
    <cellStyle name="Normal 15 53 6" xfId="23441"/>
    <cellStyle name="Normal 15 53 7" xfId="23442"/>
    <cellStyle name="Normal 15 53 8" xfId="23443"/>
    <cellStyle name="Normal 15 53 9" xfId="23444"/>
    <cellStyle name="Normal 15 54" xfId="23445"/>
    <cellStyle name="Normal 15 54 10" xfId="23446"/>
    <cellStyle name="Normal 15 54 11" xfId="23447"/>
    <cellStyle name="Normal 15 54 12" xfId="23448"/>
    <cellStyle name="Normal 15 54 13" xfId="23449"/>
    <cellStyle name="Normal 15 54 14" xfId="23450"/>
    <cellStyle name="Normal 15 54 15" xfId="23451"/>
    <cellStyle name="Normal 15 54 2" xfId="23452"/>
    <cellStyle name="Normal 15 54 3" xfId="23453"/>
    <cellStyle name="Normal 15 54 4" xfId="23454"/>
    <cellStyle name="Normal 15 54 5" xfId="23455"/>
    <cellStyle name="Normal 15 54 6" xfId="23456"/>
    <cellStyle name="Normal 15 54 7" xfId="23457"/>
    <cellStyle name="Normal 15 54 8" xfId="23458"/>
    <cellStyle name="Normal 15 54 9" xfId="23459"/>
    <cellStyle name="Normal 15 55" xfId="23460"/>
    <cellStyle name="Normal 15 55 10" xfId="23461"/>
    <cellStyle name="Normal 15 55 11" xfId="23462"/>
    <cellStyle name="Normal 15 55 12" xfId="23463"/>
    <cellStyle name="Normal 15 55 13" xfId="23464"/>
    <cellStyle name="Normal 15 55 14" xfId="23465"/>
    <cellStyle name="Normal 15 55 15" xfId="23466"/>
    <cellStyle name="Normal 15 55 2" xfId="23467"/>
    <cellStyle name="Normal 15 55 3" xfId="23468"/>
    <cellStyle name="Normal 15 55 4" xfId="23469"/>
    <cellStyle name="Normal 15 55 5" xfId="23470"/>
    <cellStyle name="Normal 15 55 6" xfId="23471"/>
    <cellStyle name="Normal 15 55 7" xfId="23472"/>
    <cellStyle name="Normal 15 55 8" xfId="23473"/>
    <cellStyle name="Normal 15 55 9" xfId="23474"/>
    <cellStyle name="Normal 15 56" xfId="23475"/>
    <cellStyle name="Normal 15 56 10" xfId="23476"/>
    <cellStyle name="Normal 15 56 11" xfId="23477"/>
    <cellStyle name="Normal 15 56 12" xfId="23478"/>
    <cellStyle name="Normal 15 56 13" xfId="23479"/>
    <cellStyle name="Normal 15 56 14" xfId="23480"/>
    <cellStyle name="Normal 15 56 15" xfId="23481"/>
    <cellStyle name="Normal 15 56 2" xfId="23482"/>
    <cellStyle name="Normal 15 56 3" xfId="23483"/>
    <cellStyle name="Normal 15 56 4" xfId="23484"/>
    <cellStyle name="Normal 15 56 5" xfId="23485"/>
    <cellStyle name="Normal 15 56 6" xfId="23486"/>
    <cellStyle name="Normal 15 56 7" xfId="23487"/>
    <cellStyle name="Normal 15 56 8" xfId="23488"/>
    <cellStyle name="Normal 15 56 9" xfId="23489"/>
    <cellStyle name="Normal 15 57" xfId="23490"/>
    <cellStyle name="Normal 15 57 10" xfId="23491"/>
    <cellStyle name="Normal 15 57 11" xfId="23492"/>
    <cellStyle name="Normal 15 57 12" xfId="23493"/>
    <cellStyle name="Normal 15 57 13" xfId="23494"/>
    <cellStyle name="Normal 15 57 14" xfId="23495"/>
    <cellStyle name="Normal 15 57 15" xfId="23496"/>
    <cellStyle name="Normal 15 57 2" xfId="23497"/>
    <cellStyle name="Normal 15 57 3" xfId="23498"/>
    <cellStyle name="Normal 15 57 4" xfId="23499"/>
    <cellStyle name="Normal 15 57 5" xfId="23500"/>
    <cellStyle name="Normal 15 57 6" xfId="23501"/>
    <cellStyle name="Normal 15 57 7" xfId="23502"/>
    <cellStyle name="Normal 15 57 8" xfId="23503"/>
    <cellStyle name="Normal 15 57 9" xfId="23504"/>
    <cellStyle name="Normal 15 58" xfId="23505"/>
    <cellStyle name="Normal 15 58 10" xfId="23506"/>
    <cellStyle name="Normal 15 58 11" xfId="23507"/>
    <cellStyle name="Normal 15 58 12" xfId="23508"/>
    <cellStyle name="Normal 15 58 13" xfId="23509"/>
    <cellStyle name="Normal 15 58 14" xfId="23510"/>
    <cellStyle name="Normal 15 58 15" xfId="23511"/>
    <cellStyle name="Normal 15 58 2" xfId="23512"/>
    <cellStyle name="Normal 15 58 3" xfId="23513"/>
    <cellStyle name="Normal 15 58 4" xfId="23514"/>
    <cellStyle name="Normal 15 58 5" xfId="23515"/>
    <cellStyle name="Normal 15 58 6" xfId="23516"/>
    <cellStyle name="Normal 15 58 7" xfId="23517"/>
    <cellStyle name="Normal 15 58 8" xfId="23518"/>
    <cellStyle name="Normal 15 58 9" xfId="23519"/>
    <cellStyle name="Normal 15 59" xfId="23520"/>
    <cellStyle name="Normal 15 59 10" xfId="23521"/>
    <cellStyle name="Normal 15 59 11" xfId="23522"/>
    <cellStyle name="Normal 15 59 12" xfId="23523"/>
    <cellStyle name="Normal 15 59 13" xfId="23524"/>
    <cellStyle name="Normal 15 59 14" xfId="23525"/>
    <cellStyle name="Normal 15 59 15" xfId="23526"/>
    <cellStyle name="Normal 15 59 2" xfId="23527"/>
    <cellStyle name="Normal 15 59 3" xfId="23528"/>
    <cellStyle name="Normal 15 59 4" xfId="23529"/>
    <cellStyle name="Normal 15 59 5" xfId="23530"/>
    <cellStyle name="Normal 15 59 6" xfId="23531"/>
    <cellStyle name="Normal 15 59 7" xfId="23532"/>
    <cellStyle name="Normal 15 59 8" xfId="23533"/>
    <cellStyle name="Normal 15 59 9" xfId="23534"/>
    <cellStyle name="Normal 15 6" xfId="23535"/>
    <cellStyle name="Normal 15 6 10" xfId="23536"/>
    <cellStyle name="Normal 15 6 11" xfId="23537"/>
    <cellStyle name="Normal 15 6 12" xfId="23538"/>
    <cellStyle name="Normal 15 6 13" xfId="23539"/>
    <cellStyle name="Normal 15 6 14" xfId="23540"/>
    <cellStyle name="Normal 15 6 15" xfId="23541"/>
    <cellStyle name="Normal 15 6 16" xfId="23542"/>
    <cellStyle name="Normal 15 6 17" xfId="23543"/>
    <cellStyle name="Normal 15 6 18" xfId="23544"/>
    <cellStyle name="Normal 15 6 19" xfId="23545"/>
    <cellStyle name="Normal 15 6 2" xfId="23546"/>
    <cellStyle name="Normal 15 6 20" xfId="23547"/>
    <cellStyle name="Normal 15 6 21" xfId="23548"/>
    <cellStyle name="Normal 15 6 22" xfId="23549"/>
    <cellStyle name="Normal 15 6 23" xfId="23550"/>
    <cellStyle name="Normal 15 6 24" xfId="23551"/>
    <cellStyle name="Normal 15 6 25" xfId="23552"/>
    <cellStyle name="Normal 15 6 26" xfId="23553"/>
    <cellStyle name="Normal 15 6 27" xfId="23554"/>
    <cellStyle name="Normal 15 6 28" xfId="23555"/>
    <cellStyle name="Normal 15 6 29" xfId="23556"/>
    <cellStyle name="Normal 15 6 3" xfId="23557"/>
    <cellStyle name="Normal 15 6 30" xfId="23558"/>
    <cellStyle name="Normal 15 6 4" xfId="23559"/>
    <cellStyle name="Normal 15 6 5" xfId="23560"/>
    <cellStyle name="Normal 15 6 6" xfId="23561"/>
    <cellStyle name="Normal 15 6 7" xfId="23562"/>
    <cellStyle name="Normal 15 6 8" xfId="23563"/>
    <cellStyle name="Normal 15 6 9" xfId="23564"/>
    <cellStyle name="Normal 15 60" xfId="23565"/>
    <cellStyle name="Normal 15 60 10" xfId="23566"/>
    <cellStyle name="Normal 15 60 11" xfId="23567"/>
    <cellStyle name="Normal 15 60 12" xfId="23568"/>
    <cellStyle name="Normal 15 60 13" xfId="23569"/>
    <cellStyle name="Normal 15 60 14" xfId="23570"/>
    <cellStyle name="Normal 15 60 15" xfId="23571"/>
    <cellStyle name="Normal 15 60 2" xfId="23572"/>
    <cellStyle name="Normal 15 60 3" xfId="23573"/>
    <cellStyle name="Normal 15 60 4" xfId="23574"/>
    <cellStyle name="Normal 15 60 5" xfId="23575"/>
    <cellStyle name="Normal 15 60 6" xfId="23576"/>
    <cellStyle name="Normal 15 60 7" xfId="23577"/>
    <cellStyle name="Normal 15 60 8" xfId="23578"/>
    <cellStyle name="Normal 15 60 9" xfId="23579"/>
    <cellStyle name="Normal 15 61" xfId="23580"/>
    <cellStyle name="Normal 15 62" xfId="23581"/>
    <cellStyle name="Normal 15 63" xfId="23582"/>
    <cellStyle name="Normal 15 64" xfId="23583"/>
    <cellStyle name="Normal 15 65" xfId="23584"/>
    <cellStyle name="Normal 15 66" xfId="23585"/>
    <cellStyle name="Normal 15 67" xfId="23586"/>
    <cellStyle name="Normal 15 68" xfId="23587"/>
    <cellStyle name="Normal 15 69" xfId="23588"/>
    <cellStyle name="Normal 15 7" xfId="23589"/>
    <cellStyle name="Normal 15 7 10" xfId="23590"/>
    <cellStyle name="Normal 15 7 11" xfId="23591"/>
    <cellStyle name="Normal 15 7 12" xfId="23592"/>
    <cellStyle name="Normal 15 7 13" xfId="23593"/>
    <cellStyle name="Normal 15 7 14" xfId="23594"/>
    <cellStyle name="Normal 15 7 15" xfId="23595"/>
    <cellStyle name="Normal 15 7 16" xfId="23596"/>
    <cellStyle name="Normal 15 7 17" xfId="23597"/>
    <cellStyle name="Normal 15 7 18" xfId="23598"/>
    <cellStyle name="Normal 15 7 19" xfId="23599"/>
    <cellStyle name="Normal 15 7 2" xfId="23600"/>
    <cellStyle name="Normal 15 7 20" xfId="23601"/>
    <cellStyle name="Normal 15 7 21" xfId="23602"/>
    <cellStyle name="Normal 15 7 22" xfId="23603"/>
    <cellStyle name="Normal 15 7 23" xfId="23604"/>
    <cellStyle name="Normal 15 7 24" xfId="23605"/>
    <cellStyle name="Normal 15 7 25" xfId="23606"/>
    <cellStyle name="Normal 15 7 26" xfId="23607"/>
    <cellStyle name="Normal 15 7 27" xfId="23608"/>
    <cellStyle name="Normal 15 7 28" xfId="23609"/>
    <cellStyle name="Normal 15 7 29" xfId="23610"/>
    <cellStyle name="Normal 15 7 3" xfId="23611"/>
    <cellStyle name="Normal 15 7 30" xfId="23612"/>
    <cellStyle name="Normal 15 7 4" xfId="23613"/>
    <cellStyle name="Normal 15 7 5" xfId="23614"/>
    <cellStyle name="Normal 15 7 6" xfId="23615"/>
    <cellStyle name="Normal 15 7 7" xfId="23616"/>
    <cellStyle name="Normal 15 7 8" xfId="23617"/>
    <cellStyle name="Normal 15 7 9" xfId="23618"/>
    <cellStyle name="Normal 15 70" xfId="23619"/>
    <cellStyle name="Normal 15 71" xfId="23620"/>
    <cellStyle name="Normal 15 72" xfId="23621"/>
    <cellStyle name="Normal 15 73" xfId="23622"/>
    <cellStyle name="Normal 15 74" xfId="23623"/>
    <cellStyle name="Normal 15 75" xfId="23624"/>
    <cellStyle name="Normal 15 76" xfId="23625"/>
    <cellStyle name="Normal 15 77" xfId="23626"/>
    <cellStyle name="Normal 15 78" xfId="23627"/>
    <cellStyle name="Normal 15 79" xfId="23628"/>
    <cellStyle name="Normal 15 8" xfId="23629"/>
    <cellStyle name="Normal 15 8 10" xfId="23630"/>
    <cellStyle name="Normal 15 8 11" xfId="23631"/>
    <cellStyle name="Normal 15 8 12" xfId="23632"/>
    <cellStyle name="Normal 15 8 13" xfId="23633"/>
    <cellStyle name="Normal 15 8 14" xfId="23634"/>
    <cellStyle name="Normal 15 8 15" xfId="23635"/>
    <cellStyle name="Normal 15 8 2" xfId="23636"/>
    <cellStyle name="Normal 15 8 3" xfId="23637"/>
    <cellStyle name="Normal 15 8 4" xfId="23638"/>
    <cellStyle name="Normal 15 8 5" xfId="23639"/>
    <cellStyle name="Normal 15 8 6" xfId="23640"/>
    <cellStyle name="Normal 15 8 7" xfId="23641"/>
    <cellStyle name="Normal 15 8 8" xfId="23642"/>
    <cellStyle name="Normal 15 8 9" xfId="23643"/>
    <cellStyle name="Normal 15 80" xfId="23644"/>
    <cellStyle name="Normal 15 81" xfId="23645"/>
    <cellStyle name="Normal 15 82" xfId="23646"/>
    <cellStyle name="Normal 15 83" xfId="23647"/>
    <cellStyle name="Normal 15 84" xfId="23648"/>
    <cellStyle name="Normal 15 85" xfId="23649"/>
    <cellStyle name="Normal 15 86" xfId="23650"/>
    <cellStyle name="Normal 15 9" xfId="23651"/>
    <cellStyle name="Normal 15 9 10" xfId="23652"/>
    <cellStyle name="Normal 15 9 11" xfId="23653"/>
    <cellStyle name="Normal 15 9 12" xfId="23654"/>
    <cellStyle name="Normal 15 9 13" xfId="23655"/>
    <cellStyle name="Normal 15 9 14" xfId="23656"/>
    <cellStyle name="Normal 15 9 15" xfId="23657"/>
    <cellStyle name="Normal 15 9 2" xfId="23658"/>
    <cellStyle name="Normal 15 9 3" xfId="23659"/>
    <cellStyle name="Normal 15 9 4" xfId="23660"/>
    <cellStyle name="Normal 15 9 5" xfId="23661"/>
    <cellStyle name="Normal 15 9 6" xfId="23662"/>
    <cellStyle name="Normal 15 9 7" xfId="23663"/>
    <cellStyle name="Normal 15 9 8" xfId="23664"/>
    <cellStyle name="Normal 15 9 9" xfId="23665"/>
    <cellStyle name="Normal 16" xfId="23666"/>
    <cellStyle name="Normal 16 10" xfId="23667"/>
    <cellStyle name="Normal 16 10 10" xfId="23668"/>
    <cellStyle name="Normal 16 10 11" xfId="23669"/>
    <cellStyle name="Normal 16 10 12" xfId="23670"/>
    <cellStyle name="Normal 16 10 13" xfId="23671"/>
    <cellStyle name="Normal 16 10 14" xfId="23672"/>
    <cellStyle name="Normal 16 10 15" xfId="23673"/>
    <cellStyle name="Normal 16 10 2" xfId="23674"/>
    <cellStyle name="Normal 16 10 3" xfId="23675"/>
    <cellStyle name="Normal 16 10 4" xfId="23676"/>
    <cellStyle name="Normal 16 10 5" xfId="23677"/>
    <cellStyle name="Normal 16 10 6" xfId="23678"/>
    <cellStyle name="Normal 16 10 7" xfId="23679"/>
    <cellStyle name="Normal 16 10 8" xfId="23680"/>
    <cellStyle name="Normal 16 10 9" xfId="23681"/>
    <cellStyle name="Normal 16 11" xfId="23682"/>
    <cellStyle name="Normal 16 11 10" xfId="23683"/>
    <cellStyle name="Normal 16 11 11" xfId="23684"/>
    <cellStyle name="Normal 16 11 12" xfId="23685"/>
    <cellStyle name="Normal 16 11 13" xfId="23686"/>
    <cellStyle name="Normal 16 11 14" xfId="23687"/>
    <cellStyle name="Normal 16 11 15" xfId="23688"/>
    <cellStyle name="Normal 16 11 2" xfId="23689"/>
    <cellStyle name="Normal 16 11 3" xfId="23690"/>
    <cellStyle name="Normal 16 11 4" xfId="23691"/>
    <cellStyle name="Normal 16 11 5" xfId="23692"/>
    <cellStyle name="Normal 16 11 6" xfId="23693"/>
    <cellStyle name="Normal 16 11 7" xfId="23694"/>
    <cellStyle name="Normal 16 11 8" xfId="23695"/>
    <cellStyle name="Normal 16 11 9" xfId="23696"/>
    <cellStyle name="Normal 16 12" xfId="23697"/>
    <cellStyle name="Normal 16 12 10" xfId="23698"/>
    <cellStyle name="Normal 16 12 11" xfId="23699"/>
    <cellStyle name="Normal 16 12 12" xfId="23700"/>
    <cellStyle name="Normal 16 12 13" xfId="23701"/>
    <cellStyle name="Normal 16 12 14" xfId="23702"/>
    <cellStyle name="Normal 16 12 15" xfId="23703"/>
    <cellStyle name="Normal 16 12 2" xfId="23704"/>
    <cellStyle name="Normal 16 12 3" xfId="23705"/>
    <cellStyle name="Normal 16 12 4" xfId="23706"/>
    <cellStyle name="Normal 16 12 5" xfId="23707"/>
    <cellStyle name="Normal 16 12 6" xfId="23708"/>
    <cellStyle name="Normal 16 12 7" xfId="23709"/>
    <cellStyle name="Normal 16 12 8" xfId="23710"/>
    <cellStyle name="Normal 16 12 9" xfId="23711"/>
    <cellStyle name="Normal 16 13" xfId="23712"/>
    <cellStyle name="Normal 16 13 10" xfId="23713"/>
    <cellStyle name="Normal 16 13 11" xfId="23714"/>
    <cellStyle name="Normal 16 13 12" xfId="23715"/>
    <cellStyle name="Normal 16 13 13" xfId="23716"/>
    <cellStyle name="Normal 16 13 14" xfId="23717"/>
    <cellStyle name="Normal 16 13 15" xfId="23718"/>
    <cellStyle name="Normal 16 13 2" xfId="23719"/>
    <cellStyle name="Normal 16 13 3" xfId="23720"/>
    <cellStyle name="Normal 16 13 4" xfId="23721"/>
    <cellStyle name="Normal 16 13 5" xfId="23722"/>
    <cellStyle name="Normal 16 13 6" xfId="23723"/>
    <cellStyle name="Normal 16 13 7" xfId="23724"/>
    <cellStyle name="Normal 16 13 8" xfId="23725"/>
    <cellStyle name="Normal 16 13 9" xfId="23726"/>
    <cellStyle name="Normal 16 14" xfId="23727"/>
    <cellStyle name="Normal 16 14 10" xfId="23728"/>
    <cellStyle name="Normal 16 14 11" xfId="23729"/>
    <cellStyle name="Normal 16 14 12" xfId="23730"/>
    <cellStyle name="Normal 16 14 13" xfId="23731"/>
    <cellStyle name="Normal 16 14 14" xfId="23732"/>
    <cellStyle name="Normal 16 14 15" xfId="23733"/>
    <cellStyle name="Normal 16 14 2" xfId="23734"/>
    <cellStyle name="Normal 16 14 3" xfId="23735"/>
    <cellStyle name="Normal 16 14 4" xfId="23736"/>
    <cellStyle name="Normal 16 14 5" xfId="23737"/>
    <cellStyle name="Normal 16 14 6" xfId="23738"/>
    <cellStyle name="Normal 16 14 7" xfId="23739"/>
    <cellStyle name="Normal 16 14 8" xfId="23740"/>
    <cellStyle name="Normal 16 14 9" xfId="23741"/>
    <cellStyle name="Normal 16 15" xfId="23742"/>
    <cellStyle name="Normal 16 15 10" xfId="23743"/>
    <cellStyle name="Normal 16 15 11" xfId="23744"/>
    <cellStyle name="Normal 16 15 12" xfId="23745"/>
    <cellStyle name="Normal 16 15 13" xfId="23746"/>
    <cellStyle name="Normal 16 15 14" xfId="23747"/>
    <cellStyle name="Normal 16 15 15" xfId="23748"/>
    <cellStyle name="Normal 16 15 2" xfId="23749"/>
    <cellStyle name="Normal 16 15 3" xfId="23750"/>
    <cellStyle name="Normal 16 15 4" xfId="23751"/>
    <cellStyle name="Normal 16 15 5" xfId="23752"/>
    <cellStyle name="Normal 16 15 6" xfId="23753"/>
    <cellStyle name="Normal 16 15 7" xfId="23754"/>
    <cellStyle name="Normal 16 15 8" xfId="23755"/>
    <cellStyle name="Normal 16 15 9" xfId="23756"/>
    <cellStyle name="Normal 16 16" xfId="23757"/>
    <cellStyle name="Normal 16 16 10" xfId="23758"/>
    <cellStyle name="Normal 16 16 11" xfId="23759"/>
    <cellStyle name="Normal 16 16 12" xfId="23760"/>
    <cellStyle name="Normal 16 16 13" xfId="23761"/>
    <cellStyle name="Normal 16 16 14" xfId="23762"/>
    <cellStyle name="Normal 16 16 15" xfId="23763"/>
    <cellStyle name="Normal 16 16 2" xfId="23764"/>
    <cellStyle name="Normal 16 16 3" xfId="23765"/>
    <cellStyle name="Normal 16 16 4" xfId="23766"/>
    <cellStyle name="Normal 16 16 5" xfId="23767"/>
    <cellStyle name="Normal 16 16 6" xfId="23768"/>
    <cellStyle name="Normal 16 16 7" xfId="23769"/>
    <cellStyle name="Normal 16 16 8" xfId="23770"/>
    <cellStyle name="Normal 16 16 9" xfId="23771"/>
    <cellStyle name="Normal 16 17" xfId="23772"/>
    <cellStyle name="Normal 16 17 10" xfId="23773"/>
    <cellStyle name="Normal 16 17 11" xfId="23774"/>
    <cellStyle name="Normal 16 17 12" xfId="23775"/>
    <cellStyle name="Normal 16 17 13" xfId="23776"/>
    <cellStyle name="Normal 16 17 14" xfId="23777"/>
    <cellStyle name="Normal 16 17 15" xfId="23778"/>
    <cellStyle name="Normal 16 17 2" xfId="23779"/>
    <cellStyle name="Normal 16 17 3" xfId="23780"/>
    <cellStyle name="Normal 16 17 4" xfId="23781"/>
    <cellStyle name="Normal 16 17 5" xfId="23782"/>
    <cellStyle name="Normal 16 17 6" xfId="23783"/>
    <cellStyle name="Normal 16 17 7" xfId="23784"/>
    <cellStyle name="Normal 16 17 8" xfId="23785"/>
    <cellStyle name="Normal 16 17 9" xfId="23786"/>
    <cellStyle name="Normal 16 18" xfId="23787"/>
    <cellStyle name="Normal 16 18 10" xfId="23788"/>
    <cellStyle name="Normal 16 18 11" xfId="23789"/>
    <cellStyle name="Normal 16 18 12" xfId="23790"/>
    <cellStyle name="Normal 16 18 13" xfId="23791"/>
    <cellStyle name="Normal 16 18 14" xfId="23792"/>
    <cellStyle name="Normal 16 18 15" xfId="23793"/>
    <cellStyle name="Normal 16 18 2" xfId="23794"/>
    <cellStyle name="Normal 16 18 3" xfId="23795"/>
    <cellStyle name="Normal 16 18 4" xfId="23796"/>
    <cellStyle name="Normal 16 18 5" xfId="23797"/>
    <cellStyle name="Normal 16 18 6" xfId="23798"/>
    <cellStyle name="Normal 16 18 7" xfId="23799"/>
    <cellStyle name="Normal 16 18 8" xfId="23800"/>
    <cellStyle name="Normal 16 18 9" xfId="23801"/>
    <cellStyle name="Normal 16 19" xfId="23802"/>
    <cellStyle name="Normal 16 19 10" xfId="23803"/>
    <cellStyle name="Normal 16 19 11" xfId="23804"/>
    <cellStyle name="Normal 16 19 12" xfId="23805"/>
    <cellStyle name="Normal 16 19 13" xfId="23806"/>
    <cellStyle name="Normal 16 19 14" xfId="23807"/>
    <cellStyle name="Normal 16 19 15" xfId="23808"/>
    <cellStyle name="Normal 16 19 2" xfId="23809"/>
    <cellStyle name="Normal 16 19 3" xfId="23810"/>
    <cellStyle name="Normal 16 19 4" xfId="23811"/>
    <cellStyle name="Normal 16 19 5" xfId="23812"/>
    <cellStyle name="Normal 16 19 6" xfId="23813"/>
    <cellStyle name="Normal 16 19 7" xfId="23814"/>
    <cellStyle name="Normal 16 19 8" xfId="23815"/>
    <cellStyle name="Normal 16 19 9" xfId="23816"/>
    <cellStyle name="Normal 16 2" xfId="23817"/>
    <cellStyle name="Normal 16 2 10" xfId="23818"/>
    <cellStyle name="Normal 16 2 11" xfId="23819"/>
    <cellStyle name="Normal 16 2 12" xfId="23820"/>
    <cellStyle name="Normal 16 2 13" xfId="23821"/>
    <cellStyle name="Normal 16 2 14" xfId="23822"/>
    <cellStyle name="Normal 16 2 15" xfId="23823"/>
    <cellStyle name="Normal 16 2 16" xfId="23824"/>
    <cellStyle name="Normal 16 2 17" xfId="23825"/>
    <cellStyle name="Normal 16 2 18" xfId="23826"/>
    <cellStyle name="Normal 16 2 19" xfId="23827"/>
    <cellStyle name="Normal 16 2 2" xfId="23828"/>
    <cellStyle name="Normal 16 2 20" xfId="23829"/>
    <cellStyle name="Normal 16 2 21" xfId="23830"/>
    <cellStyle name="Normal 16 2 22" xfId="23831"/>
    <cellStyle name="Normal 16 2 23" xfId="23832"/>
    <cellStyle name="Normal 16 2 24" xfId="23833"/>
    <cellStyle name="Normal 16 2 25" xfId="23834"/>
    <cellStyle name="Normal 16 2 26" xfId="23835"/>
    <cellStyle name="Normal 16 2 27" xfId="23836"/>
    <cellStyle name="Normal 16 2 28" xfId="23837"/>
    <cellStyle name="Normal 16 2 29" xfId="23838"/>
    <cellStyle name="Normal 16 2 3" xfId="23839"/>
    <cellStyle name="Normal 16 2 30" xfId="23840"/>
    <cellStyle name="Normal 16 2 4" xfId="23841"/>
    <cellStyle name="Normal 16 2 5" xfId="23842"/>
    <cellStyle name="Normal 16 2 6" xfId="23843"/>
    <cellStyle name="Normal 16 2 7" xfId="23844"/>
    <cellStyle name="Normal 16 2 8" xfId="23845"/>
    <cellStyle name="Normal 16 2 9" xfId="23846"/>
    <cellStyle name="Normal 16 20" xfId="23847"/>
    <cellStyle name="Normal 16 20 10" xfId="23848"/>
    <cellStyle name="Normal 16 20 11" xfId="23849"/>
    <cellStyle name="Normal 16 20 12" xfId="23850"/>
    <cellStyle name="Normal 16 20 13" xfId="23851"/>
    <cellStyle name="Normal 16 20 14" xfId="23852"/>
    <cellStyle name="Normal 16 20 15" xfId="23853"/>
    <cellStyle name="Normal 16 20 2" xfId="23854"/>
    <cellStyle name="Normal 16 20 3" xfId="23855"/>
    <cellStyle name="Normal 16 20 4" xfId="23856"/>
    <cellStyle name="Normal 16 20 5" xfId="23857"/>
    <cellStyle name="Normal 16 20 6" xfId="23858"/>
    <cellStyle name="Normal 16 20 7" xfId="23859"/>
    <cellStyle name="Normal 16 20 8" xfId="23860"/>
    <cellStyle name="Normal 16 20 9" xfId="23861"/>
    <cellStyle name="Normal 16 21" xfId="23862"/>
    <cellStyle name="Normal 16 21 10" xfId="23863"/>
    <cellStyle name="Normal 16 21 11" xfId="23864"/>
    <cellStyle name="Normal 16 21 12" xfId="23865"/>
    <cellStyle name="Normal 16 21 13" xfId="23866"/>
    <cellStyle name="Normal 16 21 14" xfId="23867"/>
    <cellStyle name="Normal 16 21 15" xfId="23868"/>
    <cellStyle name="Normal 16 21 2" xfId="23869"/>
    <cellStyle name="Normal 16 21 3" xfId="23870"/>
    <cellStyle name="Normal 16 21 4" xfId="23871"/>
    <cellStyle name="Normal 16 21 5" xfId="23872"/>
    <cellStyle name="Normal 16 21 6" xfId="23873"/>
    <cellStyle name="Normal 16 21 7" xfId="23874"/>
    <cellStyle name="Normal 16 21 8" xfId="23875"/>
    <cellStyle name="Normal 16 21 9" xfId="23876"/>
    <cellStyle name="Normal 16 22" xfId="23877"/>
    <cellStyle name="Normal 16 22 10" xfId="23878"/>
    <cellStyle name="Normal 16 22 11" xfId="23879"/>
    <cellStyle name="Normal 16 22 12" xfId="23880"/>
    <cellStyle name="Normal 16 22 13" xfId="23881"/>
    <cellStyle name="Normal 16 22 14" xfId="23882"/>
    <cellStyle name="Normal 16 22 15" xfId="23883"/>
    <cellStyle name="Normal 16 22 2" xfId="23884"/>
    <cellStyle name="Normal 16 22 3" xfId="23885"/>
    <cellStyle name="Normal 16 22 4" xfId="23886"/>
    <cellStyle name="Normal 16 22 5" xfId="23887"/>
    <cellStyle name="Normal 16 22 6" xfId="23888"/>
    <cellStyle name="Normal 16 22 7" xfId="23889"/>
    <cellStyle name="Normal 16 22 8" xfId="23890"/>
    <cellStyle name="Normal 16 22 9" xfId="23891"/>
    <cellStyle name="Normal 16 23" xfId="23892"/>
    <cellStyle name="Normal 16 23 10" xfId="23893"/>
    <cellStyle name="Normal 16 23 11" xfId="23894"/>
    <cellStyle name="Normal 16 23 12" xfId="23895"/>
    <cellStyle name="Normal 16 23 13" xfId="23896"/>
    <cellStyle name="Normal 16 23 14" xfId="23897"/>
    <cellStyle name="Normal 16 23 15" xfId="23898"/>
    <cellStyle name="Normal 16 23 2" xfId="23899"/>
    <cellStyle name="Normal 16 23 3" xfId="23900"/>
    <cellStyle name="Normal 16 23 4" xfId="23901"/>
    <cellStyle name="Normal 16 23 5" xfId="23902"/>
    <cellStyle name="Normal 16 23 6" xfId="23903"/>
    <cellStyle name="Normal 16 23 7" xfId="23904"/>
    <cellStyle name="Normal 16 23 8" xfId="23905"/>
    <cellStyle name="Normal 16 23 9" xfId="23906"/>
    <cellStyle name="Normal 16 24" xfId="23907"/>
    <cellStyle name="Normal 16 24 10" xfId="23908"/>
    <cellStyle name="Normal 16 24 11" xfId="23909"/>
    <cellStyle name="Normal 16 24 12" xfId="23910"/>
    <cellStyle name="Normal 16 24 13" xfId="23911"/>
    <cellStyle name="Normal 16 24 14" xfId="23912"/>
    <cellStyle name="Normal 16 24 15" xfId="23913"/>
    <cellStyle name="Normal 16 24 2" xfId="23914"/>
    <cellStyle name="Normal 16 24 3" xfId="23915"/>
    <cellStyle name="Normal 16 24 4" xfId="23916"/>
    <cellStyle name="Normal 16 24 5" xfId="23917"/>
    <cellStyle name="Normal 16 24 6" xfId="23918"/>
    <cellStyle name="Normal 16 24 7" xfId="23919"/>
    <cellStyle name="Normal 16 24 8" xfId="23920"/>
    <cellStyle name="Normal 16 24 9" xfId="23921"/>
    <cellStyle name="Normal 16 25" xfId="23922"/>
    <cellStyle name="Normal 16 25 10" xfId="23923"/>
    <cellStyle name="Normal 16 25 11" xfId="23924"/>
    <cellStyle name="Normal 16 25 12" xfId="23925"/>
    <cellStyle name="Normal 16 25 13" xfId="23926"/>
    <cellStyle name="Normal 16 25 14" xfId="23927"/>
    <cellStyle name="Normal 16 25 15" xfId="23928"/>
    <cellStyle name="Normal 16 25 2" xfId="23929"/>
    <cellStyle name="Normal 16 25 3" xfId="23930"/>
    <cellStyle name="Normal 16 25 4" xfId="23931"/>
    <cellStyle name="Normal 16 25 5" xfId="23932"/>
    <cellStyle name="Normal 16 25 6" xfId="23933"/>
    <cellStyle name="Normal 16 25 7" xfId="23934"/>
    <cellStyle name="Normal 16 25 8" xfId="23935"/>
    <cellStyle name="Normal 16 25 9" xfId="23936"/>
    <cellStyle name="Normal 16 26" xfId="23937"/>
    <cellStyle name="Normal 16 26 10" xfId="23938"/>
    <cellStyle name="Normal 16 26 11" xfId="23939"/>
    <cellStyle name="Normal 16 26 12" xfId="23940"/>
    <cellStyle name="Normal 16 26 13" xfId="23941"/>
    <cellStyle name="Normal 16 26 14" xfId="23942"/>
    <cellStyle name="Normal 16 26 15" xfId="23943"/>
    <cellStyle name="Normal 16 26 2" xfId="23944"/>
    <cellStyle name="Normal 16 26 3" xfId="23945"/>
    <cellStyle name="Normal 16 26 4" xfId="23946"/>
    <cellStyle name="Normal 16 26 5" xfId="23947"/>
    <cellStyle name="Normal 16 26 6" xfId="23948"/>
    <cellStyle name="Normal 16 26 7" xfId="23949"/>
    <cellStyle name="Normal 16 26 8" xfId="23950"/>
    <cellStyle name="Normal 16 26 9" xfId="23951"/>
    <cellStyle name="Normal 16 27" xfId="23952"/>
    <cellStyle name="Normal 16 27 10" xfId="23953"/>
    <cellStyle name="Normal 16 27 11" xfId="23954"/>
    <cellStyle name="Normal 16 27 12" xfId="23955"/>
    <cellStyle name="Normal 16 27 13" xfId="23956"/>
    <cellStyle name="Normal 16 27 14" xfId="23957"/>
    <cellStyle name="Normal 16 27 15" xfId="23958"/>
    <cellStyle name="Normal 16 27 2" xfId="23959"/>
    <cellStyle name="Normal 16 27 3" xfId="23960"/>
    <cellStyle name="Normal 16 27 4" xfId="23961"/>
    <cellStyle name="Normal 16 27 5" xfId="23962"/>
    <cellStyle name="Normal 16 27 6" xfId="23963"/>
    <cellStyle name="Normal 16 27 7" xfId="23964"/>
    <cellStyle name="Normal 16 27 8" xfId="23965"/>
    <cellStyle name="Normal 16 27 9" xfId="23966"/>
    <cellStyle name="Normal 16 28" xfId="23967"/>
    <cellStyle name="Normal 16 28 10" xfId="23968"/>
    <cellStyle name="Normal 16 28 11" xfId="23969"/>
    <cellStyle name="Normal 16 28 12" xfId="23970"/>
    <cellStyle name="Normal 16 28 13" xfId="23971"/>
    <cellStyle name="Normal 16 28 14" xfId="23972"/>
    <cellStyle name="Normal 16 28 15" xfId="23973"/>
    <cellStyle name="Normal 16 28 2" xfId="23974"/>
    <cellStyle name="Normal 16 28 3" xfId="23975"/>
    <cellStyle name="Normal 16 28 4" xfId="23976"/>
    <cellStyle name="Normal 16 28 5" xfId="23977"/>
    <cellStyle name="Normal 16 28 6" xfId="23978"/>
    <cellStyle name="Normal 16 28 7" xfId="23979"/>
    <cellStyle name="Normal 16 28 8" xfId="23980"/>
    <cellStyle name="Normal 16 28 9" xfId="23981"/>
    <cellStyle name="Normal 16 29" xfId="23982"/>
    <cellStyle name="Normal 16 29 10" xfId="23983"/>
    <cellStyle name="Normal 16 29 11" xfId="23984"/>
    <cellStyle name="Normal 16 29 12" xfId="23985"/>
    <cellStyle name="Normal 16 29 13" xfId="23986"/>
    <cellStyle name="Normal 16 29 14" xfId="23987"/>
    <cellStyle name="Normal 16 29 15" xfId="23988"/>
    <cellStyle name="Normal 16 29 2" xfId="23989"/>
    <cellStyle name="Normal 16 29 3" xfId="23990"/>
    <cellStyle name="Normal 16 29 4" xfId="23991"/>
    <cellStyle name="Normal 16 29 5" xfId="23992"/>
    <cellStyle name="Normal 16 29 6" xfId="23993"/>
    <cellStyle name="Normal 16 29 7" xfId="23994"/>
    <cellStyle name="Normal 16 29 8" xfId="23995"/>
    <cellStyle name="Normal 16 29 9" xfId="23996"/>
    <cellStyle name="Normal 16 3" xfId="23997"/>
    <cellStyle name="Normal 16 3 10" xfId="23998"/>
    <cellStyle name="Normal 16 3 11" xfId="23999"/>
    <cellStyle name="Normal 16 3 12" xfId="24000"/>
    <cellStyle name="Normal 16 3 13" xfId="24001"/>
    <cellStyle name="Normal 16 3 14" xfId="24002"/>
    <cellStyle name="Normal 16 3 15" xfId="24003"/>
    <cellStyle name="Normal 16 3 16" xfId="24004"/>
    <cellStyle name="Normal 16 3 17" xfId="24005"/>
    <cellStyle name="Normal 16 3 18" xfId="24006"/>
    <cellStyle name="Normal 16 3 19" xfId="24007"/>
    <cellStyle name="Normal 16 3 2" xfId="24008"/>
    <cellStyle name="Normal 16 3 20" xfId="24009"/>
    <cellStyle name="Normal 16 3 21" xfId="24010"/>
    <cellStyle name="Normal 16 3 22" xfId="24011"/>
    <cellStyle name="Normal 16 3 23" xfId="24012"/>
    <cellStyle name="Normal 16 3 24" xfId="24013"/>
    <cellStyle name="Normal 16 3 25" xfId="24014"/>
    <cellStyle name="Normal 16 3 26" xfId="24015"/>
    <cellStyle name="Normal 16 3 27" xfId="24016"/>
    <cellStyle name="Normal 16 3 28" xfId="24017"/>
    <cellStyle name="Normal 16 3 29" xfId="24018"/>
    <cellStyle name="Normal 16 3 3" xfId="24019"/>
    <cellStyle name="Normal 16 3 30" xfId="24020"/>
    <cellStyle name="Normal 16 3 4" xfId="24021"/>
    <cellStyle name="Normal 16 3 5" xfId="24022"/>
    <cellStyle name="Normal 16 3 6" xfId="24023"/>
    <cellStyle name="Normal 16 3 7" xfId="24024"/>
    <cellStyle name="Normal 16 3 8" xfId="24025"/>
    <cellStyle name="Normal 16 3 9" xfId="24026"/>
    <cellStyle name="Normal 16 30" xfId="24027"/>
    <cellStyle name="Normal 16 30 10" xfId="24028"/>
    <cellStyle name="Normal 16 30 11" xfId="24029"/>
    <cellStyle name="Normal 16 30 12" xfId="24030"/>
    <cellStyle name="Normal 16 30 13" xfId="24031"/>
    <cellStyle name="Normal 16 30 14" xfId="24032"/>
    <cellStyle name="Normal 16 30 15" xfId="24033"/>
    <cellStyle name="Normal 16 30 2" xfId="24034"/>
    <cellStyle name="Normal 16 30 3" xfId="24035"/>
    <cellStyle name="Normal 16 30 4" xfId="24036"/>
    <cellStyle name="Normal 16 30 5" xfId="24037"/>
    <cellStyle name="Normal 16 30 6" xfId="24038"/>
    <cellStyle name="Normal 16 30 7" xfId="24039"/>
    <cellStyle name="Normal 16 30 8" xfId="24040"/>
    <cellStyle name="Normal 16 30 9" xfId="24041"/>
    <cellStyle name="Normal 16 31" xfId="24042"/>
    <cellStyle name="Normal 16 31 10" xfId="24043"/>
    <cellStyle name="Normal 16 31 11" xfId="24044"/>
    <cellStyle name="Normal 16 31 12" xfId="24045"/>
    <cellStyle name="Normal 16 31 13" xfId="24046"/>
    <cellStyle name="Normal 16 31 14" xfId="24047"/>
    <cellStyle name="Normal 16 31 15" xfId="24048"/>
    <cellStyle name="Normal 16 31 2" xfId="24049"/>
    <cellStyle name="Normal 16 31 3" xfId="24050"/>
    <cellStyle name="Normal 16 31 4" xfId="24051"/>
    <cellStyle name="Normal 16 31 5" xfId="24052"/>
    <cellStyle name="Normal 16 31 6" xfId="24053"/>
    <cellStyle name="Normal 16 31 7" xfId="24054"/>
    <cellStyle name="Normal 16 31 8" xfId="24055"/>
    <cellStyle name="Normal 16 31 9" xfId="24056"/>
    <cellStyle name="Normal 16 32" xfId="24057"/>
    <cellStyle name="Normal 16 32 10" xfId="24058"/>
    <cellStyle name="Normal 16 32 11" xfId="24059"/>
    <cellStyle name="Normal 16 32 12" xfId="24060"/>
    <cellStyle name="Normal 16 32 13" xfId="24061"/>
    <cellStyle name="Normal 16 32 14" xfId="24062"/>
    <cellStyle name="Normal 16 32 15" xfId="24063"/>
    <cellStyle name="Normal 16 32 2" xfId="24064"/>
    <cellStyle name="Normal 16 32 3" xfId="24065"/>
    <cellStyle name="Normal 16 32 4" xfId="24066"/>
    <cellStyle name="Normal 16 32 5" xfId="24067"/>
    <cellStyle name="Normal 16 32 6" xfId="24068"/>
    <cellStyle name="Normal 16 32 7" xfId="24069"/>
    <cellStyle name="Normal 16 32 8" xfId="24070"/>
    <cellStyle name="Normal 16 32 9" xfId="24071"/>
    <cellStyle name="Normal 16 33" xfId="24072"/>
    <cellStyle name="Normal 16 33 10" xfId="24073"/>
    <cellStyle name="Normal 16 33 11" xfId="24074"/>
    <cellStyle name="Normal 16 33 12" xfId="24075"/>
    <cellStyle name="Normal 16 33 13" xfId="24076"/>
    <cellStyle name="Normal 16 33 14" xfId="24077"/>
    <cellStyle name="Normal 16 33 15" xfId="24078"/>
    <cellStyle name="Normal 16 33 2" xfId="24079"/>
    <cellStyle name="Normal 16 33 3" xfId="24080"/>
    <cellStyle name="Normal 16 33 4" xfId="24081"/>
    <cellStyle name="Normal 16 33 5" xfId="24082"/>
    <cellStyle name="Normal 16 33 6" xfId="24083"/>
    <cellStyle name="Normal 16 33 7" xfId="24084"/>
    <cellStyle name="Normal 16 33 8" xfId="24085"/>
    <cellStyle name="Normal 16 33 9" xfId="24086"/>
    <cellStyle name="Normal 16 34" xfId="24087"/>
    <cellStyle name="Normal 16 34 10" xfId="24088"/>
    <cellStyle name="Normal 16 34 11" xfId="24089"/>
    <cellStyle name="Normal 16 34 12" xfId="24090"/>
    <cellStyle name="Normal 16 34 13" xfId="24091"/>
    <cellStyle name="Normal 16 34 14" xfId="24092"/>
    <cellStyle name="Normal 16 34 15" xfId="24093"/>
    <cellStyle name="Normal 16 34 2" xfId="24094"/>
    <cellStyle name="Normal 16 34 3" xfId="24095"/>
    <cellStyle name="Normal 16 34 4" xfId="24096"/>
    <cellStyle name="Normal 16 34 5" xfId="24097"/>
    <cellStyle name="Normal 16 34 6" xfId="24098"/>
    <cellStyle name="Normal 16 34 7" xfId="24099"/>
    <cellStyle name="Normal 16 34 8" xfId="24100"/>
    <cellStyle name="Normal 16 34 9" xfId="24101"/>
    <cellStyle name="Normal 16 35" xfId="24102"/>
    <cellStyle name="Normal 16 35 10" xfId="24103"/>
    <cellStyle name="Normal 16 35 11" xfId="24104"/>
    <cellStyle name="Normal 16 35 12" xfId="24105"/>
    <cellStyle name="Normal 16 35 13" xfId="24106"/>
    <cellStyle name="Normal 16 35 14" xfId="24107"/>
    <cellStyle name="Normal 16 35 15" xfId="24108"/>
    <cellStyle name="Normal 16 35 2" xfId="24109"/>
    <cellStyle name="Normal 16 35 3" xfId="24110"/>
    <cellStyle name="Normal 16 35 4" xfId="24111"/>
    <cellStyle name="Normal 16 35 5" xfId="24112"/>
    <cellStyle name="Normal 16 35 6" xfId="24113"/>
    <cellStyle name="Normal 16 35 7" xfId="24114"/>
    <cellStyle name="Normal 16 35 8" xfId="24115"/>
    <cellStyle name="Normal 16 35 9" xfId="24116"/>
    <cellStyle name="Normal 16 36" xfId="24117"/>
    <cellStyle name="Normal 16 36 10" xfId="24118"/>
    <cellStyle name="Normal 16 36 11" xfId="24119"/>
    <cellStyle name="Normal 16 36 12" xfId="24120"/>
    <cellStyle name="Normal 16 36 13" xfId="24121"/>
    <cellStyle name="Normal 16 36 14" xfId="24122"/>
    <cellStyle name="Normal 16 36 15" xfId="24123"/>
    <cellStyle name="Normal 16 36 2" xfId="24124"/>
    <cellStyle name="Normal 16 36 3" xfId="24125"/>
    <cellStyle name="Normal 16 36 4" xfId="24126"/>
    <cellStyle name="Normal 16 36 5" xfId="24127"/>
    <cellStyle name="Normal 16 36 6" xfId="24128"/>
    <cellStyle name="Normal 16 36 7" xfId="24129"/>
    <cellStyle name="Normal 16 36 8" xfId="24130"/>
    <cellStyle name="Normal 16 36 9" xfId="24131"/>
    <cellStyle name="Normal 16 37" xfId="24132"/>
    <cellStyle name="Normal 16 37 10" xfId="24133"/>
    <cellStyle name="Normal 16 37 11" xfId="24134"/>
    <cellStyle name="Normal 16 37 12" xfId="24135"/>
    <cellStyle name="Normal 16 37 13" xfId="24136"/>
    <cellStyle name="Normal 16 37 14" xfId="24137"/>
    <cellStyle name="Normal 16 37 15" xfId="24138"/>
    <cellStyle name="Normal 16 37 2" xfId="24139"/>
    <cellStyle name="Normal 16 37 3" xfId="24140"/>
    <cellStyle name="Normal 16 37 4" xfId="24141"/>
    <cellStyle name="Normal 16 37 5" xfId="24142"/>
    <cellStyle name="Normal 16 37 6" xfId="24143"/>
    <cellStyle name="Normal 16 37 7" xfId="24144"/>
    <cellStyle name="Normal 16 37 8" xfId="24145"/>
    <cellStyle name="Normal 16 37 9" xfId="24146"/>
    <cellStyle name="Normal 16 38" xfId="24147"/>
    <cellStyle name="Normal 16 38 10" xfId="24148"/>
    <cellStyle name="Normal 16 38 11" xfId="24149"/>
    <cellStyle name="Normal 16 38 12" xfId="24150"/>
    <cellStyle name="Normal 16 38 13" xfId="24151"/>
    <cellStyle name="Normal 16 38 14" xfId="24152"/>
    <cellStyle name="Normal 16 38 15" xfId="24153"/>
    <cellStyle name="Normal 16 38 2" xfId="24154"/>
    <cellStyle name="Normal 16 38 3" xfId="24155"/>
    <cellStyle name="Normal 16 38 4" xfId="24156"/>
    <cellStyle name="Normal 16 38 5" xfId="24157"/>
    <cellStyle name="Normal 16 38 6" xfId="24158"/>
    <cellStyle name="Normal 16 38 7" xfId="24159"/>
    <cellStyle name="Normal 16 38 8" xfId="24160"/>
    <cellStyle name="Normal 16 38 9" xfId="24161"/>
    <cellStyle name="Normal 16 39" xfId="24162"/>
    <cellStyle name="Normal 16 39 10" xfId="24163"/>
    <cellStyle name="Normal 16 39 11" xfId="24164"/>
    <cellStyle name="Normal 16 39 12" xfId="24165"/>
    <cellStyle name="Normal 16 39 13" xfId="24166"/>
    <cellStyle name="Normal 16 39 14" xfId="24167"/>
    <cellStyle name="Normal 16 39 15" xfId="24168"/>
    <cellStyle name="Normal 16 39 2" xfId="24169"/>
    <cellStyle name="Normal 16 39 3" xfId="24170"/>
    <cellStyle name="Normal 16 39 4" xfId="24171"/>
    <cellStyle name="Normal 16 39 5" xfId="24172"/>
    <cellStyle name="Normal 16 39 6" xfId="24173"/>
    <cellStyle name="Normal 16 39 7" xfId="24174"/>
    <cellStyle name="Normal 16 39 8" xfId="24175"/>
    <cellStyle name="Normal 16 39 9" xfId="24176"/>
    <cellStyle name="Normal 16 4" xfId="24177"/>
    <cellStyle name="Normal 16 4 10" xfId="24178"/>
    <cellStyle name="Normal 16 4 11" xfId="24179"/>
    <cellStyle name="Normal 16 4 12" xfId="24180"/>
    <cellStyle name="Normal 16 4 13" xfId="24181"/>
    <cellStyle name="Normal 16 4 14" xfId="24182"/>
    <cellStyle name="Normal 16 4 15" xfId="24183"/>
    <cellStyle name="Normal 16 4 2" xfId="24184"/>
    <cellStyle name="Normal 16 4 3" xfId="24185"/>
    <cellStyle name="Normal 16 4 4" xfId="24186"/>
    <cellStyle name="Normal 16 4 5" xfId="24187"/>
    <cellStyle name="Normal 16 4 6" xfId="24188"/>
    <cellStyle name="Normal 16 4 7" xfId="24189"/>
    <cellStyle name="Normal 16 4 8" xfId="24190"/>
    <cellStyle name="Normal 16 4 9" xfId="24191"/>
    <cellStyle name="Normal 16 40" xfId="24192"/>
    <cellStyle name="Normal 16 40 10" xfId="24193"/>
    <cellStyle name="Normal 16 40 11" xfId="24194"/>
    <cellStyle name="Normal 16 40 12" xfId="24195"/>
    <cellStyle name="Normal 16 40 13" xfId="24196"/>
    <cellStyle name="Normal 16 40 14" xfId="24197"/>
    <cellStyle name="Normal 16 40 15" xfId="24198"/>
    <cellStyle name="Normal 16 40 2" xfId="24199"/>
    <cellStyle name="Normal 16 40 3" xfId="24200"/>
    <cellStyle name="Normal 16 40 4" xfId="24201"/>
    <cellStyle name="Normal 16 40 5" xfId="24202"/>
    <cellStyle name="Normal 16 40 6" xfId="24203"/>
    <cellStyle name="Normal 16 40 7" xfId="24204"/>
    <cellStyle name="Normal 16 40 8" xfId="24205"/>
    <cellStyle name="Normal 16 40 9" xfId="24206"/>
    <cellStyle name="Normal 16 41" xfId="24207"/>
    <cellStyle name="Normal 16 41 10" xfId="24208"/>
    <cellStyle name="Normal 16 41 11" xfId="24209"/>
    <cellStyle name="Normal 16 41 12" xfId="24210"/>
    <cellStyle name="Normal 16 41 13" xfId="24211"/>
    <cellStyle name="Normal 16 41 14" xfId="24212"/>
    <cellStyle name="Normal 16 41 15" xfId="24213"/>
    <cellStyle name="Normal 16 41 2" xfId="24214"/>
    <cellStyle name="Normal 16 41 3" xfId="24215"/>
    <cellStyle name="Normal 16 41 4" xfId="24216"/>
    <cellStyle name="Normal 16 41 5" xfId="24217"/>
    <cellStyle name="Normal 16 41 6" xfId="24218"/>
    <cellStyle name="Normal 16 41 7" xfId="24219"/>
    <cellStyle name="Normal 16 41 8" xfId="24220"/>
    <cellStyle name="Normal 16 41 9" xfId="24221"/>
    <cellStyle name="Normal 16 42" xfId="24222"/>
    <cellStyle name="Normal 16 42 10" xfId="24223"/>
    <cellStyle name="Normal 16 42 11" xfId="24224"/>
    <cellStyle name="Normal 16 42 12" xfId="24225"/>
    <cellStyle name="Normal 16 42 13" xfId="24226"/>
    <cellStyle name="Normal 16 42 14" xfId="24227"/>
    <cellStyle name="Normal 16 42 15" xfId="24228"/>
    <cellStyle name="Normal 16 42 2" xfId="24229"/>
    <cellStyle name="Normal 16 42 3" xfId="24230"/>
    <cellStyle name="Normal 16 42 4" xfId="24231"/>
    <cellStyle name="Normal 16 42 5" xfId="24232"/>
    <cellStyle name="Normal 16 42 6" xfId="24233"/>
    <cellStyle name="Normal 16 42 7" xfId="24234"/>
    <cellStyle name="Normal 16 42 8" xfId="24235"/>
    <cellStyle name="Normal 16 42 9" xfId="24236"/>
    <cellStyle name="Normal 16 43" xfId="24237"/>
    <cellStyle name="Normal 16 43 10" xfId="24238"/>
    <cellStyle name="Normal 16 43 11" xfId="24239"/>
    <cellStyle name="Normal 16 43 12" xfId="24240"/>
    <cellStyle name="Normal 16 43 13" xfId="24241"/>
    <cellStyle name="Normal 16 43 14" xfId="24242"/>
    <cellStyle name="Normal 16 43 15" xfId="24243"/>
    <cellStyle name="Normal 16 43 2" xfId="24244"/>
    <cellStyle name="Normal 16 43 3" xfId="24245"/>
    <cellStyle name="Normal 16 43 4" xfId="24246"/>
    <cellStyle name="Normal 16 43 5" xfId="24247"/>
    <cellStyle name="Normal 16 43 6" xfId="24248"/>
    <cellStyle name="Normal 16 43 7" xfId="24249"/>
    <cellStyle name="Normal 16 43 8" xfId="24250"/>
    <cellStyle name="Normal 16 43 9" xfId="24251"/>
    <cellStyle name="Normal 16 44" xfId="24252"/>
    <cellStyle name="Normal 16 44 10" xfId="24253"/>
    <cellStyle name="Normal 16 44 11" xfId="24254"/>
    <cellStyle name="Normal 16 44 12" xfId="24255"/>
    <cellStyle name="Normal 16 44 13" xfId="24256"/>
    <cellStyle name="Normal 16 44 14" xfId="24257"/>
    <cellStyle name="Normal 16 44 15" xfId="24258"/>
    <cellStyle name="Normal 16 44 2" xfId="24259"/>
    <cellStyle name="Normal 16 44 3" xfId="24260"/>
    <cellStyle name="Normal 16 44 4" xfId="24261"/>
    <cellStyle name="Normal 16 44 5" xfId="24262"/>
    <cellStyle name="Normal 16 44 6" xfId="24263"/>
    <cellStyle name="Normal 16 44 7" xfId="24264"/>
    <cellStyle name="Normal 16 44 8" xfId="24265"/>
    <cellStyle name="Normal 16 44 9" xfId="24266"/>
    <cellStyle name="Normal 16 45" xfId="24267"/>
    <cellStyle name="Normal 16 45 10" xfId="24268"/>
    <cellStyle name="Normal 16 45 11" xfId="24269"/>
    <cellStyle name="Normal 16 45 12" xfId="24270"/>
    <cellStyle name="Normal 16 45 13" xfId="24271"/>
    <cellStyle name="Normal 16 45 14" xfId="24272"/>
    <cellStyle name="Normal 16 45 15" xfId="24273"/>
    <cellStyle name="Normal 16 45 2" xfId="24274"/>
    <cellStyle name="Normal 16 45 3" xfId="24275"/>
    <cellStyle name="Normal 16 45 4" xfId="24276"/>
    <cellStyle name="Normal 16 45 5" xfId="24277"/>
    <cellStyle name="Normal 16 45 6" xfId="24278"/>
    <cellStyle name="Normal 16 45 7" xfId="24279"/>
    <cellStyle name="Normal 16 45 8" xfId="24280"/>
    <cellStyle name="Normal 16 45 9" xfId="24281"/>
    <cellStyle name="Normal 16 46" xfId="24282"/>
    <cellStyle name="Normal 16 46 10" xfId="24283"/>
    <cellStyle name="Normal 16 46 11" xfId="24284"/>
    <cellStyle name="Normal 16 46 12" xfId="24285"/>
    <cellStyle name="Normal 16 46 13" xfId="24286"/>
    <cellStyle name="Normal 16 46 14" xfId="24287"/>
    <cellStyle name="Normal 16 46 15" xfId="24288"/>
    <cellStyle name="Normal 16 46 16" xfId="24289"/>
    <cellStyle name="Normal 16 46 17" xfId="24290"/>
    <cellStyle name="Normal 16 46 18" xfId="24291"/>
    <cellStyle name="Normal 16 46 19" xfId="24292"/>
    <cellStyle name="Normal 16 46 2" xfId="24293"/>
    <cellStyle name="Normal 16 46 20" xfId="24294"/>
    <cellStyle name="Normal 16 46 21" xfId="24295"/>
    <cellStyle name="Normal 16 46 22" xfId="24296"/>
    <cellStyle name="Normal 16 46 23" xfId="24297"/>
    <cellStyle name="Normal 16 46 3" xfId="24298"/>
    <cellStyle name="Normal 16 46 4" xfId="24299"/>
    <cellStyle name="Normal 16 46 5" xfId="24300"/>
    <cellStyle name="Normal 16 46 6" xfId="24301"/>
    <cellStyle name="Normal 16 46 7" xfId="24302"/>
    <cellStyle name="Normal 16 46 8" xfId="24303"/>
    <cellStyle name="Normal 16 46 9" xfId="24304"/>
    <cellStyle name="Normal 16 47" xfId="24305"/>
    <cellStyle name="Normal 16 47 10" xfId="24306"/>
    <cellStyle name="Normal 16 47 11" xfId="24307"/>
    <cellStyle name="Normal 16 47 12" xfId="24308"/>
    <cellStyle name="Normal 16 47 13" xfId="24309"/>
    <cellStyle name="Normal 16 47 14" xfId="24310"/>
    <cellStyle name="Normal 16 47 15" xfId="24311"/>
    <cellStyle name="Normal 16 47 16" xfId="24312"/>
    <cellStyle name="Normal 16 47 17" xfId="24313"/>
    <cellStyle name="Normal 16 47 18" xfId="24314"/>
    <cellStyle name="Normal 16 47 19" xfId="24315"/>
    <cellStyle name="Normal 16 47 2" xfId="24316"/>
    <cellStyle name="Normal 16 47 20" xfId="24317"/>
    <cellStyle name="Normal 16 47 21" xfId="24318"/>
    <cellStyle name="Normal 16 47 22" xfId="24319"/>
    <cellStyle name="Normal 16 47 23" xfId="24320"/>
    <cellStyle name="Normal 16 47 3" xfId="24321"/>
    <cellStyle name="Normal 16 47 4" xfId="24322"/>
    <cellStyle name="Normal 16 47 5" xfId="24323"/>
    <cellStyle name="Normal 16 47 6" xfId="24324"/>
    <cellStyle name="Normal 16 47 7" xfId="24325"/>
    <cellStyle name="Normal 16 47 8" xfId="24326"/>
    <cellStyle name="Normal 16 47 9" xfId="24327"/>
    <cellStyle name="Normal 16 48" xfId="24328"/>
    <cellStyle name="Normal 16 48 10" xfId="24329"/>
    <cellStyle name="Normal 16 48 11" xfId="24330"/>
    <cellStyle name="Normal 16 48 12" xfId="24331"/>
    <cellStyle name="Normal 16 48 13" xfId="24332"/>
    <cellStyle name="Normal 16 48 14" xfId="24333"/>
    <cellStyle name="Normal 16 48 15" xfId="24334"/>
    <cellStyle name="Normal 16 48 16" xfId="24335"/>
    <cellStyle name="Normal 16 48 17" xfId="24336"/>
    <cellStyle name="Normal 16 48 18" xfId="24337"/>
    <cellStyle name="Normal 16 48 19" xfId="24338"/>
    <cellStyle name="Normal 16 48 2" xfId="24339"/>
    <cellStyle name="Normal 16 48 20" xfId="24340"/>
    <cellStyle name="Normal 16 48 21" xfId="24341"/>
    <cellStyle name="Normal 16 48 22" xfId="24342"/>
    <cellStyle name="Normal 16 48 23" xfId="24343"/>
    <cellStyle name="Normal 16 48 3" xfId="24344"/>
    <cellStyle name="Normal 16 48 4" xfId="24345"/>
    <cellStyle name="Normal 16 48 5" xfId="24346"/>
    <cellStyle name="Normal 16 48 6" xfId="24347"/>
    <cellStyle name="Normal 16 48 7" xfId="24348"/>
    <cellStyle name="Normal 16 48 8" xfId="24349"/>
    <cellStyle name="Normal 16 48 9" xfId="24350"/>
    <cellStyle name="Normal 16 49" xfId="24351"/>
    <cellStyle name="Normal 16 49 10" xfId="24352"/>
    <cellStyle name="Normal 16 49 11" xfId="24353"/>
    <cellStyle name="Normal 16 49 12" xfId="24354"/>
    <cellStyle name="Normal 16 49 13" xfId="24355"/>
    <cellStyle name="Normal 16 49 14" xfId="24356"/>
    <cellStyle name="Normal 16 49 15" xfId="24357"/>
    <cellStyle name="Normal 16 49 2" xfId="24358"/>
    <cellStyle name="Normal 16 49 3" xfId="24359"/>
    <cellStyle name="Normal 16 49 4" xfId="24360"/>
    <cellStyle name="Normal 16 49 5" xfId="24361"/>
    <cellStyle name="Normal 16 49 6" xfId="24362"/>
    <cellStyle name="Normal 16 49 7" xfId="24363"/>
    <cellStyle name="Normal 16 49 8" xfId="24364"/>
    <cellStyle name="Normal 16 49 9" xfId="24365"/>
    <cellStyle name="Normal 16 5" xfId="24366"/>
    <cellStyle name="Normal 16 5 10" xfId="24367"/>
    <cellStyle name="Normal 16 5 11" xfId="24368"/>
    <cellStyle name="Normal 16 5 12" xfId="24369"/>
    <cellStyle name="Normal 16 5 13" xfId="24370"/>
    <cellStyle name="Normal 16 5 14" xfId="24371"/>
    <cellStyle name="Normal 16 5 15" xfId="24372"/>
    <cellStyle name="Normal 16 5 2" xfId="24373"/>
    <cellStyle name="Normal 16 5 3" xfId="24374"/>
    <cellStyle name="Normal 16 5 4" xfId="24375"/>
    <cellStyle name="Normal 16 5 5" xfId="24376"/>
    <cellStyle name="Normal 16 5 6" xfId="24377"/>
    <cellStyle name="Normal 16 5 7" xfId="24378"/>
    <cellStyle name="Normal 16 5 8" xfId="24379"/>
    <cellStyle name="Normal 16 5 9" xfId="24380"/>
    <cellStyle name="Normal 16 50" xfId="24381"/>
    <cellStyle name="Normal 16 50 10" xfId="24382"/>
    <cellStyle name="Normal 16 50 11" xfId="24383"/>
    <cellStyle name="Normal 16 50 12" xfId="24384"/>
    <cellStyle name="Normal 16 50 13" xfId="24385"/>
    <cellStyle name="Normal 16 50 14" xfId="24386"/>
    <cellStyle name="Normal 16 50 15" xfId="24387"/>
    <cellStyle name="Normal 16 50 2" xfId="24388"/>
    <cellStyle name="Normal 16 50 3" xfId="24389"/>
    <cellStyle name="Normal 16 50 4" xfId="24390"/>
    <cellStyle name="Normal 16 50 5" xfId="24391"/>
    <cellStyle name="Normal 16 50 6" xfId="24392"/>
    <cellStyle name="Normal 16 50 7" xfId="24393"/>
    <cellStyle name="Normal 16 50 8" xfId="24394"/>
    <cellStyle name="Normal 16 50 9" xfId="24395"/>
    <cellStyle name="Normal 16 51" xfId="24396"/>
    <cellStyle name="Normal 16 51 10" xfId="24397"/>
    <cellStyle name="Normal 16 51 11" xfId="24398"/>
    <cellStyle name="Normal 16 51 12" xfId="24399"/>
    <cellStyle name="Normal 16 51 13" xfId="24400"/>
    <cellStyle name="Normal 16 51 14" xfId="24401"/>
    <cellStyle name="Normal 16 51 15" xfId="24402"/>
    <cellStyle name="Normal 16 51 2" xfId="24403"/>
    <cellStyle name="Normal 16 51 3" xfId="24404"/>
    <cellStyle name="Normal 16 51 4" xfId="24405"/>
    <cellStyle name="Normal 16 51 5" xfId="24406"/>
    <cellStyle name="Normal 16 51 6" xfId="24407"/>
    <cellStyle name="Normal 16 51 7" xfId="24408"/>
    <cellStyle name="Normal 16 51 8" xfId="24409"/>
    <cellStyle name="Normal 16 51 9" xfId="24410"/>
    <cellStyle name="Normal 16 52" xfId="24411"/>
    <cellStyle name="Normal 16 52 10" xfId="24412"/>
    <cellStyle name="Normal 16 52 11" xfId="24413"/>
    <cellStyle name="Normal 16 52 12" xfId="24414"/>
    <cellStyle name="Normal 16 52 13" xfId="24415"/>
    <cellStyle name="Normal 16 52 14" xfId="24416"/>
    <cellStyle name="Normal 16 52 15" xfId="24417"/>
    <cellStyle name="Normal 16 52 2" xfId="24418"/>
    <cellStyle name="Normal 16 52 3" xfId="24419"/>
    <cellStyle name="Normal 16 52 4" xfId="24420"/>
    <cellStyle name="Normal 16 52 5" xfId="24421"/>
    <cellStyle name="Normal 16 52 6" xfId="24422"/>
    <cellStyle name="Normal 16 52 7" xfId="24423"/>
    <cellStyle name="Normal 16 52 8" xfId="24424"/>
    <cellStyle name="Normal 16 52 9" xfId="24425"/>
    <cellStyle name="Normal 16 53" xfId="24426"/>
    <cellStyle name="Normal 16 53 10" xfId="24427"/>
    <cellStyle name="Normal 16 53 11" xfId="24428"/>
    <cellStyle name="Normal 16 53 12" xfId="24429"/>
    <cellStyle name="Normal 16 53 13" xfId="24430"/>
    <cellStyle name="Normal 16 53 14" xfId="24431"/>
    <cellStyle name="Normal 16 53 15" xfId="24432"/>
    <cellStyle name="Normal 16 53 2" xfId="24433"/>
    <cellStyle name="Normal 16 53 3" xfId="24434"/>
    <cellStyle name="Normal 16 53 4" xfId="24435"/>
    <cellStyle name="Normal 16 53 5" xfId="24436"/>
    <cellStyle name="Normal 16 53 6" xfId="24437"/>
    <cellStyle name="Normal 16 53 7" xfId="24438"/>
    <cellStyle name="Normal 16 53 8" xfId="24439"/>
    <cellStyle name="Normal 16 53 9" xfId="24440"/>
    <cellStyle name="Normal 16 54" xfId="24441"/>
    <cellStyle name="Normal 16 54 10" xfId="24442"/>
    <cellStyle name="Normal 16 54 11" xfId="24443"/>
    <cellStyle name="Normal 16 54 12" xfId="24444"/>
    <cellStyle name="Normal 16 54 13" xfId="24445"/>
    <cellStyle name="Normal 16 54 14" xfId="24446"/>
    <cellStyle name="Normal 16 54 15" xfId="24447"/>
    <cellStyle name="Normal 16 54 2" xfId="24448"/>
    <cellStyle name="Normal 16 54 3" xfId="24449"/>
    <cellStyle name="Normal 16 54 4" xfId="24450"/>
    <cellStyle name="Normal 16 54 5" xfId="24451"/>
    <cellStyle name="Normal 16 54 6" xfId="24452"/>
    <cellStyle name="Normal 16 54 7" xfId="24453"/>
    <cellStyle name="Normal 16 54 8" xfId="24454"/>
    <cellStyle name="Normal 16 54 9" xfId="24455"/>
    <cellStyle name="Normal 16 55" xfId="24456"/>
    <cellStyle name="Normal 16 55 10" xfId="24457"/>
    <cellStyle name="Normal 16 55 11" xfId="24458"/>
    <cellStyle name="Normal 16 55 12" xfId="24459"/>
    <cellStyle name="Normal 16 55 13" xfId="24460"/>
    <cellStyle name="Normal 16 55 14" xfId="24461"/>
    <cellStyle name="Normal 16 55 15" xfId="24462"/>
    <cellStyle name="Normal 16 55 2" xfId="24463"/>
    <cellStyle name="Normal 16 55 3" xfId="24464"/>
    <cellStyle name="Normal 16 55 4" xfId="24465"/>
    <cellStyle name="Normal 16 55 5" xfId="24466"/>
    <cellStyle name="Normal 16 55 6" xfId="24467"/>
    <cellStyle name="Normal 16 55 7" xfId="24468"/>
    <cellStyle name="Normal 16 55 8" xfId="24469"/>
    <cellStyle name="Normal 16 55 9" xfId="24470"/>
    <cellStyle name="Normal 16 56" xfId="24471"/>
    <cellStyle name="Normal 16 56 10" xfId="24472"/>
    <cellStyle name="Normal 16 56 11" xfId="24473"/>
    <cellStyle name="Normal 16 56 12" xfId="24474"/>
    <cellStyle name="Normal 16 56 13" xfId="24475"/>
    <cellStyle name="Normal 16 56 14" xfId="24476"/>
    <cellStyle name="Normal 16 56 15" xfId="24477"/>
    <cellStyle name="Normal 16 56 2" xfId="24478"/>
    <cellStyle name="Normal 16 56 3" xfId="24479"/>
    <cellStyle name="Normal 16 56 4" xfId="24480"/>
    <cellStyle name="Normal 16 56 5" xfId="24481"/>
    <cellStyle name="Normal 16 56 6" xfId="24482"/>
    <cellStyle name="Normal 16 56 7" xfId="24483"/>
    <cellStyle name="Normal 16 56 8" xfId="24484"/>
    <cellStyle name="Normal 16 56 9" xfId="24485"/>
    <cellStyle name="Normal 16 57" xfId="24486"/>
    <cellStyle name="Normal 16 57 10" xfId="24487"/>
    <cellStyle name="Normal 16 57 11" xfId="24488"/>
    <cellStyle name="Normal 16 57 12" xfId="24489"/>
    <cellStyle name="Normal 16 57 13" xfId="24490"/>
    <cellStyle name="Normal 16 57 14" xfId="24491"/>
    <cellStyle name="Normal 16 57 15" xfId="24492"/>
    <cellStyle name="Normal 16 57 2" xfId="24493"/>
    <cellStyle name="Normal 16 57 3" xfId="24494"/>
    <cellStyle name="Normal 16 57 4" xfId="24495"/>
    <cellStyle name="Normal 16 57 5" xfId="24496"/>
    <cellStyle name="Normal 16 57 6" xfId="24497"/>
    <cellStyle name="Normal 16 57 7" xfId="24498"/>
    <cellStyle name="Normal 16 57 8" xfId="24499"/>
    <cellStyle name="Normal 16 57 9" xfId="24500"/>
    <cellStyle name="Normal 16 58" xfId="24501"/>
    <cellStyle name="Normal 16 58 10" xfId="24502"/>
    <cellStyle name="Normal 16 58 11" xfId="24503"/>
    <cellStyle name="Normal 16 58 12" xfId="24504"/>
    <cellStyle name="Normal 16 58 13" xfId="24505"/>
    <cellStyle name="Normal 16 58 14" xfId="24506"/>
    <cellStyle name="Normal 16 58 15" xfId="24507"/>
    <cellStyle name="Normal 16 58 2" xfId="24508"/>
    <cellStyle name="Normal 16 58 3" xfId="24509"/>
    <cellStyle name="Normal 16 58 4" xfId="24510"/>
    <cellStyle name="Normal 16 58 5" xfId="24511"/>
    <cellStyle name="Normal 16 58 6" xfId="24512"/>
    <cellStyle name="Normal 16 58 7" xfId="24513"/>
    <cellStyle name="Normal 16 58 8" xfId="24514"/>
    <cellStyle name="Normal 16 58 9" xfId="24515"/>
    <cellStyle name="Normal 16 59" xfId="24516"/>
    <cellStyle name="Normal 16 59 10" xfId="24517"/>
    <cellStyle name="Normal 16 59 11" xfId="24518"/>
    <cellStyle name="Normal 16 59 12" xfId="24519"/>
    <cellStyle name="Normal 16 59 13" xfId="24520"/>
    <cellStyle name="Normal 16 59 14" xfId="24521"/>
    <cellStyle name="Normal 16 59 15" xfId="24522"/>
    <cellStyle name="Normal 16 59 2" xfId="24523"/>
    <cellStyle name="Normal 16 59 3" xfId="24524"/>
    <cellStyle name="Normal 16 59 4" xfId="24525"/>
    <cellStyle name="Normal 16 59 5" xfId="24526"/>
    <cellStyle name="Normal 16 59 6" xfId="24527"/>
    <cellStyle name="Normal 16 59 7" xfId="24528"/>
    <cellStyle name="Normal 16 59 8" xfId="24529"/>
    <cellStyle name="Normal 16 59 9" xfId="24530"/>
    <cellStyle name="Normal 16 6" xfId="24531"/>
    <cellStyle name="Normal 16 6 10" xfId="24532"/>
    <cellStyle name="Normal 16 6 11" xfId="24533"/>
    <cellStyle name="Normal 16 6 12" xfId="24534"/>
    <cellStyle name="Normal 16 6 13" xfId="24535"/>
    <cellStyle name="Normal 16 6 14" xfId="24536"/>
    <cellStyle name="Normal 16 6 15" xfId="24537"/>
    <cellStyle name="Normal 16 6 16" xfId="24538"/>
    <cellStyle name="Normal 16 6 17" xfId="24539"/>
    <cellStyle name="Normal 16 6 18" xfId="24540"/>
    <cellStyle name="Normal 16 6 19" xfId="24541"/>
    <cellStyle name="Normal 16 6 2" xfId="24542"/>
    <cellStyle name="Normal 16 6 20" xfId="24543"/>
    <cellStyle name="Normal 16 6 21" xfId="24544"/>
    <cellStyle name="Normal 16 6 22" xfId="24545"/>
    <cellStyle name="Normal 16 6 23" xfId="24546"/>
    <cellStyle name="Normal 16 6 24" xfId="24547"/>
    <cellStyle name="Normal 16 6 25" xfId="24548"/>
    <cellStyle name="Normal 16 6 26" xfId="24549"/>
    <cellStyle name="Normal 16 6 27" xfId="24550"/>
    <cellStyle name="Normal 16 6 28" xfId="24551"/>
    <cellStyle name="Normal 16 6 29" xfId="24552"/>
    <cellStyle name="Normal 16 6 3" xfId="24553"/>
    <cellStyle name="Normal 16 6 30" xfId="24554"/>
    <cellStyle name="Normal 16 6 4" xfId="24555"/>
    <cellStyle name="Normal 16 6 5" xfId="24556"/>
    <cellStyle name="Normal 16 6 6" xfId="24557"/>
    <cellStyle name="Normal 16 6 7" xfId="24558"/>
    <cellStyle name="Normal 16 6 8" xfId="24559"/>
    <cellStyle name="Normal 16 6 9" xfId="24560"/>
    <cellStyle name="Normal 16 60" xfId="24561"/>
    <cellStyle name="Normal 16 60 10" xfId="24562"/>
    <cellStyle name="Normal 16 60 11" xfId="24563"/>
    <cellStyle name="Normal 16 60 12" xfId="24564"/>
    <cellStyle name="Normal 16 60 13" xfId="24565"/>
    <cellStyle name="Normal 16 60 14" xfId="24566"/>
    <cellStyle name="Normal 16 60 15" xfId="24567"/>
    <cellStyle name="Normal 16 60 2" xfId="24568"/>
    <cellStyle name="Normal 16 60 3" xfId="24569"/>
    <cellStyle name="Normal 16 60 4" xfId="24570"/>
    <cellStyle name="Normal 16 60 5" xfId="24571"/>
    <cellStyle name="Normal 16 60 6" xfId="24572"/>
    <cellStyle name="Normal 16 60 7" xfId="24573"/>
    <cellStyle name="Normal 16 60 8" xfId="24574"/>
    <cellStyle name="Normal 16 60 9" xfId="24575"/>
    <cellStyle name="Normal 16 61" xfId="24576"/>
    <cellStyle name="Normal 16 62" xfId="24577"/>
    <cellStyle name="Normal 16 63" xfId="24578"/>
    <cellStyle name="Normal 16 64" xfId="24579"/>
    <cellStyle name="Normal 16 65" xfId="24580"/>
    <cellStyle name="Normal 16 66" xfId="24581"/>
    <cellStyle name="Normal 16 67" xfId="24582"/>
    <cellStyle name="Normal 16 68" xfId="24583"/>
    <cellStyle name="Normal 16 69" xfId="24584"/>
    <cellStyle name="Normal 16 7" xfId="24585"/>
    <cellStyle name="Normal 16 7 10" xfId="24586"/>
    <cellStyle name="Normal 16 7 11" xfId="24587"/>
    <cellStyle name="Normal 16 7 12" xfId="24588"/>
    <cellStyle name="Normal 16 7 13" xfId="24589"/>
    <cellStyle name="Normal 16 7 14" xfId="24590"/>
    <cellStyle name="Normal 16 7 15" xfId="24591"/>
    <cellStyle name="Normal 16 7 16" xfId="24592"/>
    <cellStyle name="Normal 16 7 17" xfId="24593"/>
    <cellStyle name="Normal 16 7 18" xfId="24594"/>
    <cellStyle name="Normal 16 7 19" xfId="24595"/>
    <cellStyle name="Normal 16 7 2" xfId="24596"/>
    <cellStyle name="Normal 16 7 20" xfId="24597"/>
    <cellStyle name="Normal 16 7 21" xfId="24598"/>
    <cellStyle name="Normal 16 7 22" xfId="24599"/>
    <cellStyle name="Normal 16 7 23" xfId="24600"/>
    <cellStyle name="Normal 16 7 24" xfId="24601"/>
    <cellStyle name="Normal 16 7 25" xfId="24602"/>
    <cellStyle name="Normal 16 7 26" xfId="24603"/>
    <cellStyle name="Normal 16 7 27" xfId="24604"/>
    <cellStyle name="Normal 16 7 28" xfId="24605"/>
    <cellStyle name="Normal 16 7 29" xfId="24606"/>
    <cellStyle name="Normal 16 7 3" xfId="24607"/>
    <cellStyle name="Normal 16 7 30" xfId="24608"/>
    <cellStyle name="Normal 16 7 4" xfId="24609"/>
    <cellStyle name="Normal 16 7 5" xfId="24610"/>
    <cellStyle name="Normal 16 7 6" xfId="24611"/>
    <cellStyle name="Normal 16 7 7" xfId="24612"/>
    <cellStyle name="Normal 16 7 8" xfId="24613"/>
    <cellStyle name="Normal 16 7 9" xfId="24614"/>
    <cellStyle name="Normal 16 70" xfId="24615"/>
    <cellStyle name="Normal 16 71" xfId="24616"/>
    <cellStyle name="Normal 16 72" xfId="24617"/>
    <cellStyle name="Normal 16 73" xfId="24618"/>
    <cellStyle name="Normal 16 74" xfId="24619"/>
    <cellStyle name="Normal 16 75" xfId="24620"/>
    <cellStyle name="Normal 16 76" xfId="24621"/>
    <cellStyle name="Normal 16 77" xfId="24622"/>
    <cellStyle name="Normal 16 78" xfId="24623"/>
    <cellStyle name="Normal 16 79" xfId="24624"/>
    <cellStyle name="Normal 16 8" xfId="24625"/>
    <cellStyle name="Normal 16 8 10" xfId="24626"/>
    <cellStyle name="Normal 16 8 11" xfId="24627"/>
    <cellStyle name="Normal 16 8 12" xfId="24628"/>
    <cellStyle name="Normal 16 8 13" xfId="24629"/>
    <cellStyle name="Normal 16 8 14" xfId="24630"/>
    <cellStyle name="Normal 16 8 15" xfId="24631"/>
    <cellStyle name="Normal 16 8 2" xfId="24632"/>
    <cellStyle name="Normal 16 8 3" xfId="24633"/>
    <cellStyle name="Normal 16 8 4" xfId="24634"/>
    <cellStyle name="Normal 16 8 5" xfId="24635"/>
    <cellStyle name="Normal 16 8 6" xfId="24636"/>
    <cellStyle name="Normal 16 8 7" xfId="24637"/>
    <cellStyle name="Normal 16 8 8" xfId="24638"/>
    <cellStyle name="Normal 16 8 9" xfId="24639"/>
    <cellStyle name="Normal 16 80" xfId="24640"/>
    <cellStyle name="Normal 16 81" xfId="24641"/>
    <cellStyle name="Normal 16 82" xfId="24642"/>
    <cellStyle name="Normal 16 83" xfId="24643"/>
    <cellStyle name="Normal 16 84" xfId="24644"/>
    <cellStyle name="Normal 16 85" xfId="24645"/>
    <cellStyle name="Normal 16 86" xfId="24646"/>
    <cellStyle name="Normal 16 9" xfId="24647"/>
    <cellStyle name="Normal 16 9 10" xfId="24648"/>
    <cellStyle name="Normal 16 9 11" xfId="24649"/>
    <cellStyle name="Normal 16 9 12" xfId="24650"/>
    <cellStyle name="Normal 16 9 13" xfId="24651"/>
    <cellStyle name="Normal 16 9 14" xfId="24652"/>
    <cellStyle name="Normal 16 9 15" xfId="24653"/>
    <cellStyle name="Normal 16 9 2" xfId="24654"/>
    <cellStyle name="Normal 16 9 3" xfId="24655"/>
    <cellStyle name="Normal 16 9 4" xfId="24656"/>
    <cellStyle name="Normal 16 9 5" xfId="24657"/>
    <cellStyle name="Normal 16 9 6" xfId="24658"/>
    <cellStyle name="Normal 16 9 7" xfId="24659"/>
    <cellStyle name="Normal 16 9 8" xfId="24660"/>
    <cellStyle name="Normal 16 9 9" xfId="24661"/>
    <cellStyle name="Normal 17" xfId="24662"/>
    <cellStyle name="Normal 17 10" xfId="24663"/>
    <cellStyle name="Normal 17 10 10" xfId="24664"/>
    <cellStyle name="Normal 17 10 11" xfId="24665"/>
    <cellStyle name="Normal 17 10 12" xfId="24666"/>
    <cellStyle name="Normal 17 10 13" xfId="24667"/>
    <cellStyle name="Normal 17 10 14" xfId="24668"/>
    <cellStyle name="Normal 17 10 2" xfId="24669"/>
    <cellStyle name="Normal 17 10 2 10" xfId="24670"/>
    <cellStyle name="Normal 17 10 2 2" xfId="24671"/>
    <cellStyle name="Normal 17 10 2 2 2" xfId="24672"/>
    <cellStyle name="Normal 17 10 2 2 2 2" xfId="24673"/>
    <cellStyle name="Normal 17 10 2 2 2 2 2" xfId="24674"/>
    <cellStyle name="Normal 17 10 2 2 2 2 3" xfId="24675"/>
    <cellStyle name="Normal 17 10 2 2 2 2 4" xfId="24676"/>
    <cellStyle name="Normal 17 10 2 2 2 2 5" xfId="24677"/>
    <cellStyle name="Normal 17 10 2 2 2 3" xfId="24678"/>
    <cellStyle name="Normal 17 10 2 2 2 3 2" xfId="24679"/>
    <cellStyle name="Normal 17 10 2 2 2 3 3" xfId="24680"/>
    <cellStyle name="Normal 17 10 2 2 2 3 4" xfId="24681"/>
    <cellStyle name="Normal 17 10 2 2 2 3 5" xfId="24682"/>
    <cellStyle name="Normal 17 10 2 2 2 4" xfId="24683"/>
    <cellStyle name="Normal 17 10 2 2 2 4 2" xfId="24684"/>
    <cellStyle name="Normal 17 10 2 2 2 4 3" xfId="24685"/>
    <cellStyle name="Normal 17 10 2 2 2 4 4" xfId="24686"/>
    <cellStyle name="Normal 17 10 2 2 2 4 5" xfId="24687"/>
    <cellStyle name="Normal 17 10 2 2 2 5" xfId="24688"/>
    <cellStyle name="Normal 17 10 2 2 2 6" xfId="24689"/>
    <cellStyle name="Normal 17 10 2 2 2 7" xfId="24690"/>
    <cellStyle name="Normal 17 10 2 2 2 8" xfId="24691"/>
    <cellStyle name="Normal 17 10 2 2 3" xfId="24692"/>
    <cellStyle name="Normal 17 10 2 2 3 2" xfId="24693"/>
    <cellStyle name="Normal 17 10 2 2 3 3" xfId="24694"/>
    <cellStyle name="Normal 17 10 2 2 3 4" xfId="24695"/>
    <cellStyle name="Normal 17 10 2 2 3 5" xfId="24696"/>
    <cellStyle name="Normal 17 10 2 2 4" xfId="24697"/>
    <cellStyle name="Normal 17 10 2 2 4 2" xfId="24698"/>
    <cellStyle name="Normal 17 10 2 2 4 3" xfId="24699"/>
    <cellStyle name="Normal 17 10 2 2 4 4" xfId="24700"/>
    <cellStyle name="Normal 17 10 2 2 4 5" xfId="24701"/>
    <cellStyle name="Normal 17 10 2 2 5" xfId="24702"/>
    <cellStyle name="Normal 17 10 2 2 5 2" xfId="24703"/>
    <cellStyle name="Normal 17 10 2 2 5 3" xfId="24704"/>
    <cellStyle name="Normal 17 10 2 2 5 4" xfId="24705"/>
    <cellStyle name="Normal 17 10 2 2 5 5" xfId="24706"/>
    <cellStyle name="Normal 17 10 2 2 6" xfId="24707"/>
    <cellStyle name="Normal 17 10 2 2 7" xfId="24708"/>
    <cellStyle name="Normal 17 10 2 2 8" xfId="24709"/>
    <cellStyle name="Normal 17 10 2 2 9" xfId="24710"/>
    <cellStyle name="Normal 17 10 2 3" xfId="24711"/>
    <cellStyle name="Normal 17 10 2 3 2" xfId="24712"/>
    <cellStyle name="Normal 17 10 2 3 2 2" xfId="24713"/>
    <cellStyle name="Normal 17 10 2 3 2 3" xfId="24714"/>
    <cellStyle name="Normal 17 10 2 3 2 4" xfId="24715"/>
    <cellStyle name="Normal 17 10 2 3 2 5" xfId="24716"/>
    <cellStyle name="Normal 17 10 2 3 3" xfId="24717"/>
    <cellStyle name="Normal 17 10 2 3 3 2" xfId="24718"/>
    <cellStyle name="Normal 17 10 2 3 3 3" xfId="24719"/>
    <cellStyle name="Normal 17 10 2 3 3 4" xfId="24720"/>
    <cellStyle name="Normal 17 10 2 3 3 5" xfId="24721"/>
    <cellStyle name="Normal 17 10 2 3 4" xfId="24722"/>
    <cellStyle name="Normal 17 10 2 3 4 2" xfId="24723"/>
    <cellStyle name="Normal 17 10 2 3 4 3" xfId="24724"/>
    <cellStyle name="Normal 17 10 2 3 4 4" xfId="24725"/>
    <cellStyle name="Normal 17 10 2 3 4 5" xfId="24726"/>
    <cellStyle name="Normal 17 10 2 3 5" xfId="24727"/>
    <cellStyle name="Normal 17 10 2 3 6" xfId="24728"/>
    <cellStyle name="Normal 17 10 2 3 7" xfId="24729"/>
    <cellStyle name="Normal 17 10 2 3 8" xfId="24730"/>
    <cellStyle name="Normal 17 10 2 4" xfId="24731"/>
    <cellStyle name="Normal 17 10 2 4 2" xfId="24732"/>
    <cellStyle name="Normal 17 10 2 4 3" xfId="24733"/>
    <cellStyle name="Normal 17 10 2 4 4" xfId="24734"/>
    <cellStyle name="Normal 17 10 2 4 5" xfId="24735"/>
    <cellStyle name="Normal 17 10 2 5" xfId="24736"/>
    <cellStyle name="Normal 17 10 2 5 2" xfId="24737"/>
    <cellStyle name="Normal 17 10 2 5 3" xfId="24738"/>
    <cellStyle name="Normal 17 10 2 5 4" xfId="24739"/>
    <cellStyle name="Normal 17 10 2 5 5" xfId="24740"/>
    <cellStyle name="Normal 17 10 2 6" xfId="24741"/>
    <cellStyle name="Normal 17 10 2 6 2" xfId="24742"/>
    <cellStyle name="Normal 17 10 2 6 3" xfId="24743"/>
    <cellStyle name="Normal 17 10 2 6 4" xfId="24744"/>
    <cellStyle name="Normal 17 10 2 6 5" xfId="24745"/>
    <cellStyle name="Normal 17 10 2 7" xfId="24746"/>
    <cellStyle name="Normal 17 10 2 8" xfId="24747"/>
    <cellStyle name="Normal 17 10 2 9" xfId="24748"/>
    <cellStyle name="Normal 17 10 3" xfId="24749"/>
    <cellStyle name="Normal 17 10 3 2" xfId="24750"/>
    <cellStyle name="Normal 17 10 3 2 2" xfId="24751"/>
    <cellStyle name="Normal 17 10 3 2 2 2" xfId="24752"/>
    <cellStyle name="Normal 17 10 3 2 2 3" xfId="24753"/>
    <cellStyle name="Normal 17 10 3 2 2 4" xfId="24754"/>
    <cellStyle name="Normal 17 10 3 2 2 5" xfId="24755"/>
    <cellStyle name="Normal 17 10 3 2 3" xfId="24756"/>
    <cellStyle name="Normal 17 10 3 2 3 2" xfId="24757"/>
    <cellStyle name="Normal 17 10 3 2 3 3" xfId="24758"/>
    <cellStyle name="Normal 17 10 3 2 3 4" xfId="24759"/>
    <cellStyle name="Normal 17 10 3 2 3 5" xfId="24760"/>
    <cellStyle name="Normal 17 10 3 2 4" xfId="24761"/>
    <cellStyle name="Normal 17 10 3 2 4 2" xfId="24762"/>
    <cellStyle name="Normal 17 10 3 2 4 3" xfId="24763"/>
    <cellStyle name="Normal 17 10 3 2 4 4" xfId="24764"/>
    <cellStyle name="Normal 17 10 3 2 4 5" xfId="24765"/>
    <cellStyle name="Normal 17 10 3 2 5" xfId="24766"/>
    <cellStyle name="Normal 17 10 3 2 6" xfId="24767"/>
    <cellStyle name="Normal 17 10 3 2 7" xfId="24768"/>
    <cellStyle name="Normal 17 10 3 2 8" xfId="24769"/>
    <cellStyle name="Normal 17 10 3 3" xfId="24770"/>
    <cellStyle name="Normal 17 10 3 3 2" xfId="24771"/>
    <cellStyle name="Normal 17 10 3 3 3" xfId="24772"/>
    <cellStyle name="Normal 17 10 3 3 4" xfId="24773"/>
    <cellStyle name="Normal 17 10 3 3 5" xfId="24774"/>
    <cellStyle name="Normal 17 10 3 4" xfId="24775"/>
    <cellStyle name="Normal 17 10 3 4 2" xfId="24776"/>
    <cellStyle name="Normal 17 10 3 4 3" xfId="24777"/>
    <cellStyle name="Normal 17 10 3 4 4" xfId="24778"/>
    <cellStyle name="Normal 17 10 3 4 5" xfId="24779"/>
    <cellStyle name="Normal 17 10 3 5" xfId="24780"/>
    <cellStyle name="Normal 17 10 3 5 2" xfId="24781"/>
    <cellStyle name="Normal 17 10 3 5 3" xfId="24782"/>
    <cellStyle name="Normal 17 10 3 5 4" xfId="24783"/>
    <cellStyle name="Normal 17 10 3 5 5" xfId="24784"/>
    <cellStyle name="Normal 17 10 3 6" xfId="24785"/>
    <cellStyle name="Normal 17 10 3 7" xfId="24786"/>
    <cellStyle name="Normal 17 10 3 8" xfId="24787"/>
    <cellStyle name="Normal 17 10 3 9" xfId="24788"/>
    <cellStyle name="Normal 17 10 4" xfId="24789"/>
    <cellStyle name="Normal 17 10 4 2" xfId="24790"/>
    <cellStyle name="Normal 17 10 4 2 2" xfId="24791"/>
    <cellStyle name="Normal 17 10 4 2 3" xfId="24792"/>
    <cellStyle name="Normal 17 10 4 2 4" xfId="24793"/>
    <cellStyle name="Normal 17 10 4 2 5" xfId="24794"/>
    <cellStyle name="Normal 17 10 4 3" xfId="24795"/>
    <cellStyle name="Normal 17 10 4 3 2" xfId="24796"/>
    <cellStyle name="Normal 17 10 4 3 3" xfId="24797"/>
    <cellStyle name="Normal 17 10 4 3 4" xfId="24798"/>
    <cellStyle name="Normal 17 10 4 3 5" xfId="24799"/>
    <cellStyle name="Normal 17 10 4 4" xfId="24800"/>
    <cellStyle name="Normal 17 10 4 4 2" xfId="24801"/>
    <cellStyle name="Normal 17 10 4 4 3" xfId="24802"/>
    <cellStyle name="Normal 17 10 4 4 4" xfId="24803"/>
    <cellStyle name="Normal 17 10 4 4 5" xfId="24804"/>
    <cellStyle name="Normal 17 10 4 5" xfId="24805"/>
    <cellStyle name="Normal 17 10 4 6" xfId="24806"/>
    <cellStyle name="Normal 17 10 4 7" xfId="24807"/>
    <cellStyle name="Normal 17 10 4 8" xfId="24808"/>
    <cellStyle name="Normal 17 10 5" xfId="24809"/>
    <cellStyle name="Normal 17 10 5 2" xfId="24810"/>
    <cellStyle name="Normal 17 10 5 3" xfId="24811"/>
    <cellStyle name="Normal 17 10 5 4" xfId="24812"/>
    <cellStyle name="Normal 17 10 5 5" xfId="24813"/>
    <cellStyle name="Normal 17 10 6" xfId="24814"/>
    <cellStyle name="Normal 17 10 6 2" xfId="24815"/>
    <cellStyle name="Normal 17 10 6 3" xfId="24816"/>
    <cellStyle name="Normal 17 10 6 4" xfId="24817"/>
    <cellStyle name="Normal 17 10 6 5" xfId="24818"/>
    <cellStyle name="Normal 17 10 7" xfId="24819"/>
    <cellStyle name="Normal 17 10 7 2" xfId="24820"/>
    <cellStyle name="Normal 17 10 7 3" xfId="24821"/>
    <cellStyle name="Normal 17 10 7 4" xfId="24822"/>
    <cellStyle name="Normal 17 10 7 5" xfId="24823"/>
    <cellStyle name="Normal 17 10 8" xfId="24824"/>
    <cellStyle name="Normal 17 10 9" xfId="24825"/>
    <cellStyle name="Normal 17 11" xfId="24826"/>
    <cellStyle name="Normal 17 11 2" xfId="24827"/>
    <cellStyle name="Normal 17 11 3" xfId="24828"/>
    <cellStyle name="Normal 17 11 4" xfId="24829"/>
    <cellStyle name="Normal 17 11 5" xfId="24830"/>
    <cellStyle name="Normal 17 12" xfId="24831"/>
    <cellStyle name="Normal 17 12 2" xfId="24832"/>
    <cellStyle name="Normal 17 12 3" xfId="24833"/>
    <cellStyle name="Normal 17 12 4" xfId="24834"/>
    <cellStyle name="Normal 17 12 5" xfId="24835"/>
    <cellStyle name="Normal 17 13" xfId="24836"/>
    <cellStyle name="Normal 17 13 2" xfId="24837"/>
    <cellStyle name="Normal 17 13 3" xfId="24838"/>
    <cellStyle name="Normal 17 13 4" xfId="24839"/>
    <cellStyle name="Normal 17 13 5" xfId="24840"/>
    <cellStyle name="Normal 17 14" xfId="24841"/>
    <cellStyle name="Normal 17 15" xfId="24842"/>
    <cellStyle name="Normal 17 16" xfId="24843"/>
    <cellStyle name="Normal 17 17" xfId="24844"/>
    <cellStyle name="Normal 17 18" xfId="24845"/>
    <cellStyle name="Normal 17 19" xfId="24846"/>
    <cellStyle name="Normal 17 2" xfId="24847"/>
    <cellStyle name="Normal 17 2 10" xfId="24848"/>
    <cellStyle name="Normal 17 2 10 2" xfId="24849"/>
    <cellStyle name="Normal 17 2 11" xfId="24850"/>
    <cellStyle name="Normal 17 2 12" xfId="24851"/>
    <cellStyle name="Normal 17 2 13" xfId="24852"/>
    <cellStyle name="Normal 17 2 14" xfId="24853"/>
    <cellStyle name="Normal 17 2 15" xfId="24854"/>
    <cellStyle name="Normal 17 2 16" xfId="24855"/>
    <cellStyle name="Normal 17 2 17" xfId="24856"/>
    <cellStyle name="Normal 17 2 18" xfId="24857"/>
    <cellStyle name="Normal 17 2 19" xfId="24858"/>
    <cellStyle name="Normal 17 2 2" xfId="24859"/>
    <cellStyle name="Normal 17 2 2 10" xfId="24860"/>
    <cellStyle name="Normal 17 2 2 11" xfId="24861"/>
    <cellStyle name="Normal 17 2 2 12" xfId="24862"/>
    <cellStyle name="Normal 17 2 2 13" xfId="24863"/>
    <cellStyle name="Normal 17 2 2 14" xfId="24864"/>
    <cellStyle name="Normal 17 2 2 2" xfId="24865"/>
    <cellStyle name="Normal 17 2 2 2 10" xfId="24866"/>
    <cellStyle name="Normal 17 2 2 2 2" xfId="24867"/>
    <cellStyle name="Normal 17 2 2 2 2 2" xfId="24868"/>
    <cellStyle name="Normal 17 2 2 2 2 2 2" xfId="24869"/>
    <cellStyle name="Normal 17 2 2 2 2 2 2 2" xfId="24870"/>
    <cellStyle name="Normal 17 2 2 2 2 2 2 3" xfId="24871"/>
    <cellStyle name="Normal 17 2 2 2 2 2 2 4" xfId="24872"/>
    <cellStyle name="Normal 17 2 2 2 2 2 2 5" xfId="24873"/>
    <cellStyle name="Normal 17 2 2 2 2 2 3" xfId="24874"/>
    <cellStyle name="Normal 17 2 2 2 2 2 3 2" xfId="24875"/>
    <cellStyle name="Normal 17 2 2 2 2 2 3 3" xfId="24876"/>
    <cellStyle name="Normal 17 2 2 2 2 2 3 4" xfId="24877"/>
    <cellStyle name="Normal 17 2 2 2 2 2 3 5" xfId="24878"/>
    <cellStyle name="Normal 17 2 2 2 2 2 4" xfId="24879"/>
    <cellStyle name="Normal 17 2 2 2 2 2 4 2" xfId="24880"/>
    <cellStyle name="Normal 17 2 2 2 2 2 4 3" xfId="24881"/>
    <cellStyle name="Normal 17 2 2 2 2 2 4 4" xfId="24882"/>
    <cellStyle name="Normal 17 2 2 2 2 2 4 5" xfId="24883"/>
    <cellStyle name="Normal 17 2 2 2 2 2 5" xfId="24884"/>
    <cellStyle name="Normal 17 2 2 2 2 2 6" xfId="24885"/>
    <cellStyle name="Normal 17 2 2 2 2 2 7" xfId="24886"/>
    <cellStyle name="Normal 17 2 2 2 2 2 8" xfId="24887"/>
    <cellStyle name="Normal 17 2 2 2 2 3" xfId="24888"/>
    <cellStyle name="Normal 17 2 2 2 2 3 2" xfId="24889"/>
    <cellStyle name="Normal 17 2 2 2 2 3 3" xfId="24890"/>
    <cellStyle name="Normal 17 2 2 2 2 3 4" xfId="24891"/>
    <cellStyle name="Normal 17 2 2 2 2 3 5" xfId="24892"/>
    <cellStyle name="Normal 17 2 2 2 2 4" xfId="24893"/>
    <cellStyle name="Normal 17 2 2 2 2 4 2" xfId="24894"/>
    <cellStyle name="Normal 17 2 2 2 2 4 3" xfId="24895"/>
    <cellStyle name="Normal 17 2 2 2 2 4 4" xfId="24896"/>
    <cellStyle name="Normal 17 2 2 2 2 4 5" xfId="24897"/>
    <cellStyle name="Normal 17 2 2 2 2 5" xfId="24898"/>
    <cellStyle name="Normal 17 2 2 2 2 5 2" xfId="24899"/>
    <cellStyle name="Normal 17 2 2 2 2 5 3" xfId="24900"/>
    <cellStyle name="Normal 17 2 2 2 2 5 4" xfId="24901"/>
    <cellStyle name="Normal 17 2 2 2 2 5 5" xfId="24902"/>
    <cellStyle name="Normal 17 2 2 2 2 6" xfId="24903"/>
    <cellStyle name="Normal 17 2 2 2 2 7" xfId="24904"/>
    <cellStyle name="Normal 17 2 2 2 2 8" xfId="24905"/>
    <cellStyle name="Normal 17 2 2 2 2 9" xfId="24906"/>
    <cellStyle name="Normal 17 2 2 2 3" xfId="24907"/>
    <cellStyle name="Normal 17 2 2 2 3 2" xfId="24908"/>
    <cellStyle name="Normal 17 2 2 2 3 2 2" xfId="24909"/>
    <cellStyle name="Normal 17 2 2 2 3 2 3" xfId="24910"/>
    <cellStyle name="Normal 17 2 2 2 3 2 4" xfId="24911"/>
    <cellStyle name="Normal 17 2 2 2 3 2 5" xfId="24912"/>
    <cellStyle name="Normal 17 2 2 2 3 3" xfId="24913"/>
    <cellStyle name="Normal 17 2 2 2 3 3 2" xfId="24914"/>
    <cellStyle name="Normal 17 2 2 2 3 3 3" xfId="24915"/>
    <cellStyle name="Normal 17 2 2 2 3 3 4" xfId="24916"/>
    <cellStyle name="Normal 17 2 2 2 3 3 5" xfId="24917"/>
    <cellStyle name="Normal 17 2 2 2 3 4" xfId="24918"/>
    <cellStyle name="Normal 17 2 2 2 3 4 2" xfId="24919"/>
    <cellStyle name="Normal 17 2 2 2 3 4 3" xfId="24920"/>
    <cellStyle name="Normal 17 2 2 2 3 4 4" xfId="24921"/>
    <cellStyle name="Normal 17 2 2 2 3 4 5" xfId="24922"/>
    <cellStyle name="Normal 17 2 2 2 3 5" xfId="24923"/>
    <cellStyle name="Normal 17 2 2 2 3 6" xfId="24924"/>
    <cellStyle name="Normal 17 2 2 2 3 7" xfId="24925"/>
    <cellStyle name="Normal 17 2 2 2 3 8" xfId="24926"/>
    <cellStyle name="Normal 17 2 2 2 4" xfId="24927"/>
    <cellStyle name="Normal 17 2 2 2 4 2" xfId="24928"/>
    <cellStyle name="Normal 17 2 2 2 4 3" xfId="24929"/>
    <cellStyle name="Normal 17 2 2 2 4 4" xfId="24930"/>
    <cellStyle name="Normal 17 2 2 2 4 5" xfId="24931"/>
    <cellStyle name="Normal 17 2 2 2 5" xfId="24932"/>
    <cellStyle name="Normal 17 2 2 2 5 2" xfId="24933"/>
    <cellStyle name="Normal 17 2 2 2 5 3" xfId="24934"/>
    <cellStyle name="Normal 17 2 2 2 5 4" xfId="24935"/>
    <cellStyle name="Normal 17 2 2 2 5 5" xfId="24936"/>
    <cellStyle name="Normal 17 2 2 2 6" xfId="24937"/>
    <cellStyle name="Normal 17 2 2 2 6 2" xfId="24938"/>
    <cellStyle name="Normal 17 2 2 2 6 3" xfId="24939"/>
    <cellStyle name="Normal 17 2 2 2 6 4" xfId="24940"/>
    <cellStyle name="Normal 17 2 2 2 6 5" xfId="24941"/>
    <cellStyle name="Normal 17 2 2 2 7" xfId="24942"/>
    <cellStyle name="Normal 17 2 2 2 8" xfId="24943"/>
    <cellStyle name="Normal 17 2 2 2 9" xfId="24944"/>
    <cellStyle name="Normal 17 2 2 3" xfId="24945"/>
    <cellStyle name="Normal 17 2 2 3 2" xfId="24946"/>
    <cellStyle name="Normal 17 2 2 3 2 2" xfId="24947"/>
    <cellStyle name="Normal 17 2 2 3 2 2 2" xfId="24948"/>
    <cellStyle name="Normal 17 2 2 3 2 2 3" xfId="24949"/>
    <cellStyle name="Normal 17 2 2 3 2 2 4" xfId="24950"/>
    <cellStyle name="Normal 17 2 2 3 2 2 5" xfId="24951"/>
    <cellStyle name="Normal 17 2 2 3 2 3" xfId="24952"/>
    <cellStyle name="Normal 17 2 2 3 2 3 2" xfId="24953"/>
    <cellStyle name="Normal 17 2 2 3 2 3 3" xfId="24954"/>
    <cellStyle name="Normal 17 2 2 3 2 3 4" xfId="24955"/>
    <cellStyle name="Normal 17 2 2 3 2 3 5" xfId="24956"/>
    <cellStyle name="Normal 17 2 2 3 2 4" xfId="24957"/>
    <cellStyle name="Normal 17 2 2 3 2 4 2" xfId="24958"/>
    <cellStyle name="Normal 17 2 2 3 2 4 3" xfId="24959"/>
    <cellStyle name="Normal 17 2 2 3 2 4 4" xfId="24960"/>
    <cellStyle name="Normal 17 2 2 3 2 4 5" xfId="24961"/>
    <cellStyle name="Normal 17 2 2 3 2 5" xfId="24962"/>
    <cellStyle name="Normal 17 2 2 3 2 6" xfId="24963"/>
    <cellStyle name="Normal 17 2 2 3 2 7" xfId="24964"/>
    <cellStyle name="Normal 17 2 2 3 2 8" xfId="24965"/>
    <cellStyle name="Normal 17 2 2 3 3" xfId="24966"/>
    <cellStyle name="Normal 17 2 2 3 3 2" xfId="24967"/>
    <cellStyle name="Normal 17 2 2 3 3 3" xfId="24968"/>
    <cellStyle name="Normal 17 2 2 3 3 4" xfId="24969"/>
    <cellStyle name="Normal 17 2 2 3 3 5" xfId="24970"/>
    <cellStyle name="Normal 17 2 2 3 4" xfId="24971"/>
    <cellStyle name="Normal 17 2 2 3 4 2" xfId="24972"/>
    <cellStyle name="Normal 17 2 2 3 4 3" xfId="24973"/>
    <cellStyle name="Normal 17 2 2 3 4 4" xfId="24974"/>
    <cellStyle name="Normal 17 2 2 3 4 5" xfId="24975"/>
    <cellStyle name="Normal 17 2 2 3 5" xfId="24976"/>
    <cellStyle name="Normal 17 2 2 3 5 2" xfId="24977"/>
    <cellStyle name="Normal 17 2 2 3 5 3" xfId="24978"/>
    <cellStyle name="Normal 17 2 2 3 5 4" xfId="24979"/>
    <cellStyle name="Normal 17 2 2 3 5 5" xfId="24980"/>
    <cellStyle name="Normal 17 2 2 3 6" xfId="24981"/>
    <cellStyle name="Normal 17 2 2 3 7" xfId="24982"/>
    <cellStyle name="Normal 17 2 2 3 8" xfId="24983"/>
    <cellStyle name="Normal 17 2 2 3 9" xfId="24984"/>
    <cellStyle name="Normal 17 2 2 4" xfId="24985"/>
    <cellStyle name="Normal 17 2 2 4 2" xfId="24986"/>
    <cellStyle name="Normal 17 2 2 4 2 2" xfId="24987"/>
    <cellStyle name="Normal 17 2 2 4 2 3" xfId="24988"/>
    <cellStyle name="Normal 17 2 2 4 2 4" xfId="24989"/>
    <cellStyle name="Normal 17 2 2 4 2 5" xfId="24990"/>
    <cellStyle name="Normal 17 2 2 4 3" xfId="24991"/>
    <cellStyle name="Normal 17 2 2 4 3 2" xfId="24992"/>
    <cellStyle name="Normal 17 2 2 4 3 3" xfId="24993"/>
    <cellStyle name="Normal 17 2 2 4 3 4" xfId="24994"/>
    <cellStyle name="Normal 17 2 2 4 3 5" xfId="24995"/>
    <cellStyle name="Normal 17 2 2 4 4" xfId="24996"/>
    <cellStyle name="Normal 17 2 2 4 4 2" xfId="24997"/>
    <cellStyle name="Normal 17 2 2 4 4 3" xfId="24998"/>
    <cellStyle name="Normal 17 2 2 4 4 4" xfId="24999"/>
    <cellStyle name="Normal 17 2 2 4 4 5" xfId="25000"/>
    <cellStyle name="Normal 17 2 2 4 5" xfId="25001"/>
    <cellStyle name="Normal 17 2 2 4 6" xfId="25002"/>
    <cellStyle name="Normal 17 2 2 4 7" xfId="25003"/>
    <cellStyle name="Normal 17 2 2 4 8" xfId="25004"/>
    <cellStyle name="Normal 17 2 2 5" xfId="25005"/>
    <cellStyle name="Normal 17 2 2 5 2" xfId="25006"/>
    <cellStyle name="Normal 17 2 2 5 3" xfId="25007"/>
    <cellStyle name="Normal 17 2 2 5 4" xfId="25008"/>
    <cellStyle name="Normal 17 2 2 5 5" xfId="25009"/>
    <cellStyle name="Normal 17 2 2 6" xfId="25010"/>
    <cellStyle name="Normal 17 2 2 6 2" xfId="25011"/>
    <cellStyle name="Normal 17 2 2 6 3" xfId="25012"/>
    <cellStyle name="Normal 17 2 2 6 4" xfId="25013"/>
    <cellStyle name="Normal 17 2 2 6 5" xfId="25014"/>
    <cellStyle name="Normal 17 2 2 7" xfId="25015"/>
    <cellStyle name="Normal 17 2 2 7 2" xfId="25016"/>
    <cellStyle name="Normal 17 2 2 7 3" xfId="25017"/>
    <cellStyle name="Normal 17 2 2 7 4" xfId="25018"/>
    <cellStyle name="Normal 17 2 2 7 5" xfId="25019"/>
    <cellStyle name="Normal 17 2 2 8" xfId="25020"/>
    <cellStyle name="Normal 17 2 2 9" xfId="25021"/>
    <cellStyle name="Normal 17 2 20" xfId="25022"/>
    <cellStyle name="Normal 17 2 21" xfId="25023"/>
    <cellStyle name="Normal 17 2 22" xfId="25024"/>
    <cellStyle name="Normal 17 2 23" xfId="25025"/>
    <cellStyle name="Normal 17 2 24" xfId="25026"/>
    <cellStyle name="Normal 17 2 25" xfId="25027"/>
    <cellStyle name="Normal 17 2 26" xfId="25028"/>
    <cellStyle name="Normal 17 2 27" xfId="25029"/>
    <cellStyle name="Normal 17 2 3" xfId="25030"/>
    <cellStyle name="Normal 17 2 3 10" xfId="25031"/>
    <cellStyle name="Normal 17 2 3 11" xfId="25032"/>
    <cellStyle name="Normal 17 2 3 12" xfId="25033"/>
    <cellStyle name="Normal 17 2 3 13" xfId="25034"/>
    <cellStyle name="Normal 17 2 3 14" xfId="25035"/>
    <cellStyle name="Normal 17 2 3 2" xfId="25036"/>
    <cellStyle name="Normal 17 2 3 2 10" xfId="25037"/>
    <cellStyle name="Normal 17 2 3 2 2" xfId="25038"/>
    <cellStyle name="Normal 17 2 3 2 2 2" xfId="25039"/>
    <cellStyle name="Normal 17 2 3 2 2 2 2" xfId="25040"/>
    <cellStyle name="Normal 17 2 3 2 2 2 2 2" xfId="25041"/>
    <cellStyle name="Normal 17 2 3 2 2 2 2 3" xfId="25042"/>
    <cellStyle name="Normal 17 2 3 2 2 2 2 4" xfId="25043"/>
    <cellStyle name="Normal 17 2 3 2 2 2 2 5" xfId="25044"/>
    <cellStyle name="Normal 17 2 3 2 2 2 3" xfId="25045"/>
    <cellStyle name="Normal 17 2 3 2 2 2 3 2" xfId="25046"/>
    <cellStyle name="Normal 17 2 3 2 2 2 3 3" xfId="25047"/>
    <cellStyle name="Normal 17 2 3 2 2 2 3 4" xfId="25048"/>
    <cellStyle name="Normal 17 2 3 2 2 2 3 5" xfId="25049"/>
    <cellStyle name="Normal 17 2 3 2 2 2 4" xfId="25050"/>
    <cellStyle name="Normal 17 2 3 2 2 2 4 2" xfId="25051"/>
    <cellStyle name="Normal 17 2 3 2 2 2 4 3" xfId="25052"/>
    <cellStyle name="Normal 17 2 3 2 2 2 4 4" xfId="25053"/>
    <cellStyle name="Normal 17 2 3 2 2 2 4 5" xfId="25054"/>
    <cellStyle name="Normal 17 2 3 2 2 2 5" xfId="25055"/>
    <cellStyle name="Normal 17 2 3 2 2 2 6" xfId="25056"/>
    <cellStyle name="Normal 17 2 3 2 2 2 7" xfId="25057"/>
    <cellStyle name="Normal 17 2 3 2 2 2 8" xfId="25058"/>
    <cellStyle name="Normal 17 2 3 2 2 3" xfId="25059"/>
    <cellStyle name="Normal 17 2 3 2 2 3 2" xfId="25060"/>
    <cellStyle name="Normal 17 2 3 2 2 3 3" xfId="25061"/>
    <cellStyle name="Normal 17 2 3 2 2 3 4" xfId="25062"/>
    <cellStyle name="Normal 17 2 3 2 2 3 5" xfId="25063"/>
    <cellStyle name="Normal 17 2 3 2 2 4" xfId="25064"/>
    <cellStyle name="Normal 17 2 3 2 2 4 2" xfId="25065"/>
    <cellStyle name="Normal 17 2 3 2 2 4 3" xfId="25066"/>
    <cellStyle name="Normal 17 2 3 2 2 4 4" xfId="25067"/>
    <cellStyle name="Normal 17 2 3 2 2 4 5" xfId="25068"/>
    <cellStyle name="Normal 17 2 3 2 2 5" xfId="25069"/>
    <cellStyle name="Normal 17 2 3 2 2 5 2" xfId="25070"/>
    <cellStyle name="Normal 17 2 3 2 2 5 3" xfId="25071"/>
    <cellStyle name="Normal 17 2 3 2 2 5 4" xfId="25072"/>
    <cellStyle name="Normal 17 2 3 2 2 5 5" xfId="25073"/>
    <cellStyle name="Normal 17 2 3 2 2 6" xfId="25074"/>
    <cellStyle name="Normal 17 2 3 2 2 7" xfId="25075"/>
    <cellStyle name="Normal 17 2 3 2 2 8" xfId="25076"/>
    <cellStyle name="Normal 17 2 3 2 2 9" xfId="25077"/>
    <cellStyle name="Normal 17 2 3 2 3" xfId="25078"/>
    <cellStyle name="Normal 17 2 3 2 3 2" xfId="25079"/>
    <cellStyle name="Normal 17 2 3 2 3 2 2" xfId="25080"/>
    <cellStyle name="Normal 17 2 3 2 3 2 3" xfId="25081"/>
    <cellStyle name="Normal 17 2 3 2 3 2 4" xfId="25082"/>
    <cellStyle name="Normal 17 2 3 2 3 2 5" xfId="25083"/>
    <cellStyle name="Normal 17 2 3 2 3 3" xfId="25084"/>
    <cellStyle name="Normal 17 2 3 2 3 3 2" xfId="25085"/>
    <cellStyle name="Normal 17 2 3 2 3 3 3" xfId="25086"/>
    <cellStyle name="Normal 17 2 3 2 3 3 4" xfId="25087"/>
    <cellStyle name="Normal 17 2 3 2 3 3 5" xfId="25088"/>
    <cellStyle name="Normal 17 2 3 2 3 4" xfId="25089"/>
    <cellStyle name="Normal 17 2 3 2 3 4 2" xfId="25090"/>
    <cellStyle name="Normal 17 2 3 2 3 4 3" xfId="25091"/>
    <cellStyle name="Normal 17 2 3 2 3 4 4" xfId="25092"/>
    <cellStyle name="Normal 17 2 3 2 3 4 5" xfId="25093"/>
    <cellStyle name="Normal 17 2 3 2 3 5" xfId="25094"/>
    <cellStyle name="Normal 17 2 3 2 3 6" xfId="25095"/>
    <cellStyle name="Normal 17 2 3 2 3 7" xfId="25096"/>
    <cellStyle name="Normal 17 2 3 2 3 8" xfId="25097"/>
    <cellStyle name="Normal 17 2 3 2 4" xfId="25098"/>
    <cellStyle name="Normal 17 2 3 2 4 2" xfId="25099"/>
    <cellStyle name="Normal 17 2 3 2 4 3" xfId="25100"/>
    <cellStyle name="Normal 17 2 3 2 4 4" xfId="25101"/>
    <cellStyle name="Normal 17 2 3 2 4 5" xfId="25102"/>
    <cellStyle name="Normal 17 2 3 2 5" xfId="25103"/>
    <cellStyle name="Normal 17 2 3 2 5 2" xfId="25104"/>
    <cellStyle name="Normal 17 2 3 2 5 3" xfId="25105"/>
    <cellStyle name="Normal 17 2 3 2 5 4" xfId="25106"/>
    <cellStyle name="Normal 17 2 3 2 5 5" xfId="25107"/>
    <cellStyle name="Normal 17 2 3 2 6" xfId="25108"/>
    <cellStyle name="Normal 17 2 3 2 6 2" xfId="25109"/>
    <cellStyle name="Normal 17 2 3 2 6 3" xfId="25110"/>
    <cellStyle name="Normal 17 2 3 2 6 4" xfId="25111"/>
    <cellStyle name="Normal 17 2 3 2 6 5" xfId="25112"/>
    <cellStyle name="Normal 17 2 3 2 7" xfId="25113"/>
    <cellStyle name="Normal 17 2 3 2 8" xfId="25114"/>
    <cellStyle name="Normal 17 2 3 2 9" xfId="25115"/>
    <cellStyle name="Normal 17 2 3 3" xfId="25116"/>
    <cellStyle name="Normal 17 2 3 3 2" xfId="25117"/>
    <cellStyle name="Normal 17 2 3 3 2 2" xfId="25118"/>
    <cellStyle name="Normal 17 2 3 3 2 2 2" xfId="25119"/>
    <cellStyle name="Normal 17 2 3 3 2 2 3" xfId="25120"/>
    <cellStyle name="Normal 17 2 3 3 2 2 4" xfId="25121"/>
    <cellStyle name="Normal 17 2 3 3 2 2 5" xfId="25122"/>
    <cellStyle name="Normal 17 2 3 3 2 3" xfId="25123"/>
    <cellStyle name="Normal 17 2 3 3 2 3 2" xfId="25124"/>
    <cellStyle name="Normal 17 2 3 3 2 3 3" xfId="25125"/>
    <cellStyle name="Normal 17 2 3 3 2 3 4" xfId="25126"/>
    <cellStyle name="Normal 17 2 3 3 2 3 5" xfId="25127"/>
    <cellStyle name="Normal 17 2 3 3 2 4" xfId="25128"/>
    <cellStyle name="Normal 17 2 3 3 2 4 2" xfId="25129"/>
    <cellStyle name="Normal 17 2 3 3 2 4 3" xfId="25130"/>
    <cellStyle name="Normal 17 2 3 3 2 4 4" xfId="25131"/>
    <cellStyle name="Normal 17 2 3 3 2 4 5" xfId="25132"/>
    <cellStyle name="Normal 17 2 3 3 2 5" xfId="25133"/>
    <cellStyle name="Normal 17 2 3 3 2 6" xfId="25134"/>
    <cellStyle name="Normal 17 2 3 3 2 7" xfId="25135"/>
    <cellStyle name="Normal 17 2 3 3 2 8" xfId="25136"/>
    <cellStyle name="Normal 17 2 3 3 3" xfId="25137"/>
    <cellStyle name="Normal 17 2 3 3 3 2" xfId="25138"/>
    <cellStyle name="Normal 17 2 3 3 3 3" xfId="25139"/>
    <cellStyle name="Normal 17 2 3 3 3 4" xfId="25140"/>
    <cellStyle name="Normal 17 2 3 3 3 5" xfId="25141"/>
    <cellStyle name="Normal 17 2 3 3 4" xfId="25142"/>
    <cellStyle name="Normal 17 2 3 3 4 2" xfId="25143"/>
    <cellStyle name="Normal 17 2 3 3 4 3" xfId="25144"/>
    <cellStyle name="Normal 17 2 3 3 4 4" xfId="25145"/>
    <cellStyle name="Normal 17 2 3 3 4 5" xfId="25146"/>
    <cellStyle name="Normal 17 2 3 3 5" xfId="25147"/>
    <cellStyle name="Normal 17 2 3 3 5 2" xfId="25148"/>
    <cellStyle name="Normal 17 2 3 3 5 3" xfId="25149"/>
    <cellStyle name="Normal 17 2 3 3 5 4" xfId="25150"/>
    <cellStyle name="Normal 17 2 3 3 5 5" xfId="25151"/>
    <cellStyle name="Normal 17 2 3 3 6" xfId="25152"/>
    <cellStyle name="Normal 17 2 3 3 7" xfId="25153"/>
    <cellStyle name="Normal 17 2 3 3 8" xfId="25154"/>
    <cellStyle name="Normal 17 2 3 3 9" xfId="25155"/>
    <cellStyle name="Normal 17 2 3 4" xfId="25156"/>
    <cellStyle name="Normal 17 2 3 4 2" xfId="25157"/>
    <cellStyle name="Normal 17 2 3 4 2 2" xfId="25158"/>
    <cellStyle name="Normal 17 2 3 4 2 3" xfId="25159"/>
    <cellStyle name="Normal 17 2 3 4 2 4" xfId="25160"/>
    <cellStyle name="Normal 17 2 3 4 2 5" xfId="25161"/>
    <cellStyle name="Normal 17 2 3 4 3" xfId="25162"/>
    <cellStyle name="Normal 17 2 3 4 3 2" xfId="25163"/>
    <cellStyle name="Normal 17 2 3 4 3 3" xfId="25164"/>
    <cellStyle name="Normal 17 2 3 4 3 4" xfId="25165"/>
    <cellStyle name="Normal 17 2 3 4 3 5" xfId="25166"/>
    <cellStyle name="Normal 17 2 3 4 4" xfId="25167"/>
    <cellStyle name="Normal 17 2 3 4 4 2" xfId="25168"/>
    <cellStyle name="Normal 17 2 3 4 4 3" xfId="25169"/>
    <cellStyle name="Normal 17 2 3 4 4 4" xfId="25170"/>
    <cellStyle name="Normal 17 2 3 4 4 5" xfId="25171"/>
    <cellStyle name="Normal 17 2 3 4 5" xfId="25172"/>
    <cellStyle name="Normal 17 2 3 4 6" xfId="25173"/>
    <cellStyle name="Normal 17 2 3 4 7" xfId="25174"/>
    <cellStyle name="Normal 17 2 3 4 8" xfId="25175"/>
    <cellStyle name="Normal 17 2 3 5" xfId="25176"/>
    <cellStyle name="Normal 17 2 3 5 2" xfId="25177"/>
    <cellStyle name="Normal 17 2 3 5 3" xfId="25178"/>
    <cellStyle name="Normal 17 2 3 5 4" xfId="25179"/>
    <cellStyle name="Normal 17 2 3 5 5" xfId="25180"/>
    <cellStyle name="Normal 17 2 3 6" xfId="25181"/>
    <cellStyle name="Normal 17 2 3 6 2" xfId="25182"/>
    <cellStyle name="Normal 17 2 3 6 3" xfId="25183"/>
    <cellStyle name="Normal 17 2 3 6 4" xfId="25184"/>
    <cellStyle name="Normal 17 2 3 6 5" xfId="25185"/>
    <cellStyle name="Normal 17 2 3 7" xfId="25186"/>
    <cellStyle name="Normal 17 2 3 7 2" xfId="25187"/>
    <cellStyle name="Normal 17 2 3 7 3" xfId="25188"/>
    <cellStyle name="Normal 17 2 3 7 4" xfId="25189"/>
    <cellStyle name="Normal 17 2 3 7 5" xfId="25190"/>
    <cellStyle name="Normal 17 2 3 8" xfId="25191"/>
    <cellStyle name="Normal 17 2 3 9" xfId="25192"/>
    <cellStyle name="Normal 17 2 4" xfId="25193"/>
    <cellStyle name="Normal 17 2 4 10" xfId="25194"/>
    <cellStyle name="Normal 17 2 4 11" xfId="25195"/>
    <cellStyle name="Normal 17 2 4 12" xfId="25196"/>
    <cellStyle name="Normal 17 2 4 13" xfId="25197"/>
    <cellStyle name="Normal 17 2 4 14" xfId="25198"/>
    <cellStyle name="Normal 17 2 4 2" xfId="25199"/>
    <cellStyle name="Normal 17 2 4 2 10" xfId="25200"/>
    <cellStyle name="Normal 17 2 4 2 2" xfId="25201"/>
    <cellStyle name="Normal 17 2 4 2 2 2" xfId="25202"/>
    <cellStyle name="Normal 17 2 4 2 2 2 2" xfId="25203"/>
    <cellStyle name="Normal 17 2 4 2 2 2 2 2" xfId="25204"/>
    <cellStyle name="Normal 17 2 4 2 2 2 2 3" xfId="25205"/>
    <cellStyle name="Normal 17 2 4 2 2 2 2 4" xfId="25206"/>
    <cellStyle name="Normal 17 2 4 2 2 2 2 5" xfId="25207"/>
    <cellStyle name="Normal 17 2 4 2 2 2 3" xfId="25208"/>
    <cellStyle name="Normal 17 2 4 2 2 2 3 2" xfId="25209"/>
    <cellStyle name="Normal 17 2 4 2 2 2 3 3" xfId="25210"/>
    <cellStyle name="Normal 17 2 4 2 2 2 3 4" xfId="25211"/>
    <cellStyle name="Normal 17 2 4 2 2 2 3 5" xfId="25212"/>
    <cellStyle name="Normal 17 2 4 2 2 2 4" xfId="25213"/>
    <cellStyle name="Normal 17 2 4 2 2 2 4 2" xfId="25214"/>
    <cellStyle name="Normal 17 2 4 2 2 2 4 3" xfId="25215"/>
    <cellStyle name="Normal 17 2 4 2 2 2 4 4" xfId="25216"/>
    <cellStyle name="Normal 17 2 4 2 2 2 4 5" xfId="25217"/>
    <cellStyle name="Normal 17 2 4 2 2 2 5" xfId="25218"/>
    <cellStyle name="Normal 17 2 4 2 2 2 6" xfId="25219"/>
    <cellStyle name="Normal 17 2 4 2 2 2 7" xfId="25220"/>
    <cellStyle name="Normal 17 2 4 2 2 2 8" xfId="25221"/>
    <cellStyle name="Normal 17 2 4 2 2 3" xfId="25222"/>
    <cellStyle name="Normal 17 2 4 2 2 3 2" xfId="25223"/>
    <cellStyle name="Normal 17 2 4 2 2 3 3" xfId="25224"/>
    <cellStyle name="Normal 17 2 4 2 2 3 4" xfId="25225"/>
    <cellStyle name="Normal 17 2 4 2 2 3 5" xfId="25226"/>
    <cellStyle name="Normal 17 2 4 2 2 4" xfId="25227"/>
    <cellStyle name="Normal 17 2 4 2 2 4 2" xfId="25228"/>
    <cellStyle name="Normal 17 2 4 2 2 4 3" xfId="25229"/>
    <cellStyle name="Normal 17 2 4 2 2 4 4" xfId="25230"/>
    <cellStyle name="Normal 17 2 4 2 2 4 5" xfId="25231"/>
    <cellStyle name="Normal 17 2 4 2 2 5" xfId="25232"/>
    <cellStyle name="Normal 17 2 4 2 2 5 2" xfId="25233"/>
    <cellStyle name="Normal 17 2 4 2 2 5 3" xfId="25234"/>
    <cellStyle name="Normal 17 2 4 2 2 5 4" xfId="25235"/>
    <cellStyle name="Normal 17 2 4 2 2 5 5" xfId="25236"/>
    <cellStyle name="Normal 17 2 4 2 2 6" xfId="25237"/>
    <cellStyle name="Normal 17 2 4 2 2 7" xfId="25238"/>
    <cellStyle name="Normal 17 2 4 2 2 8" xfId="25239"/>
    <cellStyle name="Normal 17 2 4 2 2 9" xfId="25240"/>
    <cellStyle name="Normal 17 2 4 2 3" xfId="25241"/>
    <cellStyle name="Normal 17 2 4 2 3 2" xfId="25242"/>
    <cellStyle name="Normal 17 2 4 2 3 2 2" xfId="25243"/>
    <cellStyle name="Normal 17 2 4 2 3 2 3" xfId="25244"/>
    <cellStyle name="Normal 17 2 4 2 3 2 4" xfId="25245"/>
    <cellStyle name="Normal 17 2 4 2 3 2 5" xfId="25246"/>
    <cellStyle name="Normal 17 2 4 2 3 3" xfId="25247"/>
    <cellStyle name="Normal 17 2 4 2 3 3 2" xfId="25248"/>
    <cellStyle name="Normal 17 2 4 2 3 3 3" xfId="25249"/>
    <cellStyle name="Normal 17 2 4 2 3 3 4" xfId="25250"/>
    <cellStyle name="Normal 17 2 4 2 3 3 5" xfId="25251"/>
    <cellStyle name="Normal 17 2 4 2 3 4" xfId="25252"/>
    <cellStyle name="Normal 17 2 4 2 3 4 2" xfId="25253"/>
    <cellStyle name="Normal 17 2 4 2 3 4 3" xfId="25254"/>
    <cellStyle name="Normal 17 2 4 2 3 4 4" xfId="25255"/>
    <cellStyle name="Normal 17 2 4 2 3 4 5" xfId="25256"/>
    <cellStyle name="Normal 17 2 4 2 3 5" xfId="25257"/>
    <cellStyle name="Normal 17 2 4 2 3 6" xfId="25258"/>
    <cellStyle name="Normal 17 2 4 2 3 7" xfId="25259"/>
    <cellStyle name="Normal 17 2 4 2 3 8" xfId="25260"/>
    <cellStyle name="Normal 17 2 4 2 4" xfId="25261"/>
    <cellStyle name="Normal 17 2 4 2 4 2" xfId="25262"/>
    <cellStyle name="Normal 17 2 4 2 4 3" xfId="25263"/>
    <cellStyle name="Normal 17 2 4 2 4 4" xfId="25264"/>
    <cellStyle name="Normal 17 2 4 2 4 5" xfId="25265"/>
    <cellStyle name="Normal 17 2 4 2 5" xfId="25266"/>
    <cellStyle name="Normal 17 2 4 2 5 2" xfId="25267"/>
    <cellStyle name="Normal 17 2 4 2 5 3" xfId="25268"/>
    <cellStyle name="Normal 17 2 4 2 5 4" xfId="25269"/>
    <cellStyle name="Normal 17 2 4 2 5 5" xfId="25270"/>
    <cellStyle name="Normal 17 2 4 2 6" xfId="25271"/>
    <cellStyle name="Normal 17 2 4 2 6 2" xfId="25272"/>
    <cellStyle name="Normal 17 2 4 2 6 3" xfId="25273"/>
    <cellStyle name="Normal 17 2 4 2 6 4" xfId="25274"/>
    <cellStyle name="Normal 17 2 4 2 6 5" xfId="25275"/>
    <cellStyle name="Normal 17 2 4 2 7" xfId="25276"/>
    <cellStyle name="Normal 17 2 4 2 8" xfId="25277"/>
    <cellStyle name="Normal 17 2 4 2 9" xfId="25278"/>
    <cellStyle name="Normal 17 2 4 3" xfId="25279"/>
    <cellStyle name="Normal 17 2 4 3 2" xfId="25280"/>
    <cellStyle name="Normal 17 2 4 3 2 2" xfId="25281"/>
    <cellStyle name="Normal 17 2 4 3 2 2 2" xfId="25282"/>
    <cellStyle name="Normal 17 2 4 3 2 2 3" xfId="25283"/>
    <cellStyle name="Normal 17 2 4 3 2 2 4" xfId="25284"/>
    <cellStyle name="Normal 17 2 4 3 2 2 5" xfId="25285"/>
    <cellStyle name="Normal 17 2 4 3 2 3" xfId="25286"/>
    <cellStyle name="Normal 17 2 4 3 2 3 2" xfId="25287"/>
    <cellStyle name="Normal 17 2 4 3 2 3 3" xfId="25288"/>
    <cellStyle name="Normal 17 2 4 3 2 3 4" xfId="25289"/>
    <cellStyle name="Normal 17 2 4 3 2 3 5" xfId="25290"/>
    <cellStyle name="Normal 17 2 4 3 2 4" xfId="25291"/>
    <cellStyle name="Normal 17 2 4 3 2 4 2" xfId="25292"/>
    <cellStyle name="Normal 17 2 4 3 2 4 3" xfId="25293"/>
    <cellStyle name="Normal 17 2 4 3 2 4 4" xfId="25294"/>
    <cellStyle name="Normal 17 2 4 3 2 4 5" xfId="25295"/>
    <cellStyle name="Normal 17 2 4 3 2 5" xfId="25296"/>
    <cellStyle name="Normal 17 2 4 3 2 6" xfId="25297"/>
    <cellStyle name="Normal 17 2 4 3 2 7" xfId="25298"/>
    <cellStyle name="Normal 17 2 4 3 2 8" xfId="25299"/>
    <cellStyle name="Normal 17 2 4 3 3" xfId="25300"/>
    <cellStyle name="Normal 17 2 4 3 3 2" xfId="25301"/>
    <cellStyle name="Normal 17 2 4 3 3 3" xfId="25302"/>
    <cellStyle name="Normal 17 2 4 3 3 4" xfId="25303"/>
    <cellStyle name="Normal 17 2 4 3 3 5" xfId="25304"/>
    <cellStyle name="Normal 17 2 4 3 4" xfId="25305"/>
    <cellStyle name="Normal 17 2 4 3 4 2" xfId="25306"/>
    <cellStyle name="Normal 17 2 4 3 4 3" xfId="25307"/>
    <cellStyle name="Normal 17 2 4 3 4 4" xfId="25308"/>
    <cellStyle name="Normal 17 2 4 3 4 5" xfId="25309"/>
    <cellStyle name="Normal 17 2 4 3 5" xfId="25310"/>
    <cellStyle name="Normal 17 2 4 3 5 2" xfId="25311"/>
    <cellStyle name="Normal 17 2 4 3 5 3" xfId="25312"/>
    <cellStyle name="Normal 17 2 4 3 5 4" xfId="25313"/>
    <cellStyle name="Normal 17 2 4 3 5 5" xfId="25314"/>
    <cellStyle name="Normal 17 2 4 3 6" xfId="25315"/>
    <cellStyle name="Normal 17 2 4 3 7" xfId="25316"/>
    <cellStyle name="Normal 17 2 4 3 8" xfId="25317"/>
    <cellStyle name="Normal 17 2 4 3 9" xfId="25318"/>
    <cellStyle name="Normal 17 2 4 4" xfId="25319"/>
    <cellStyle name="Normal 17 2 4 4 2" xfId="25320"/>
    <cellStyle name="Normal 17 2 4 4 2 2" xfId="25321"/>
    <cellStyle name="Normal 17 2 4 4 2 3" xfId="25322"/>
    <cellStyle name="Normal 17 2 4 4 2 4" xfId="25323"/>
    <cellStyle name="Normal 17 2 4 4 2 5" xfId="25324"/>
    <cellStyle name="Normal 17 2 4 4 3" xfId="25325"/>
    <cellStyle name="Normal 17 2 4 4 3 2" xfId="25326"/>
    <cellStyle name="Normal 17 2 4 4 3 3" xfId="25327"/>
    <cellStyle name="Normal 17 2 4 4 3 4" xfId="25328"/>
    <cellStyle name="Normal 17 2 4 4 3 5" xfId="25329"/>
    <cellStyle name="Normal 17 2 4 4 4" xfId="25330"/>
    <cellStyle name="Normal 17 2 4 4 4 2" xfId="25331"/>
    <cellStyle name="Normal 17 2 4 4 4 3" xfId="25332"/>
    <cellStyle name="Normal 17 2 4 4 4 4" xfId="25333"/>
    <cellStyle name="Normal 17 2 4 4 4 5" xfId="25334"/>
    <cellStyle name="Normal 17 2 4 4 5" xfId="25335"/>
    <cellStyle name="Normal 17 2 4 4 6" xfId="25336"/>
    <cellStyle name="Normal 17 2 4 4 7" xfId="25337"/>
    <cellStyle name="Normal 17 2 4 4 8" xfId="25338"/>
    <cellStyle name="Normal 17 2 4 5" xfId="25339"/>
    <cellStyle name="Normal 17 2 4 5 2" xfId="25340"/>
    <cellStyle name="Normal 17 2 4 5 3" xfId="25341"/>
    <cellStyle name="Normal 17 2 4 5 4" xfId="25342"/>
    <cellStyle name="Normal 17 2 4 5 5" xfId="25343"/>
    <cellStyle name="Normal 17 2 4 6" xfId="25344"/>
    <cellStyle name="Normal 17 2 4 6 2" xfId="25345"/>
    <cellStyle name="Normal 17 2 4 6 3" xfId="25346"/>
    <cellStyle name="Normal 17 2 4 6 4" xfId="25347"/>
    <cellStyle name="Normal 17 2 4 6 5" xfId="25348"/>
    <cellStyle name="Normal 17 2 4 7" xfId="25349"/>
    <cellStyle name="Normal 17 2 4 7 2" xfId="25350"/>
    <cellStyle name="Normal 17 2 4 7 3" xfId="25351"/>
    <cellStyle name="Normal 17 2 4 7 4" xfId="25352"/>
    <cellStyle name="Normal 17 2 4 7 5" xfId="25353"/>
    <cellStyle name="Normal 17 2 4 8" xfId="25354"/>
    <cellStyle name="Normal 17 2 4 8 2" xfId="25355"/>
    <cellStyle name="Normal 17 2 4 9" xfId="25356"/>
    <cellStyle name="Normal 17 2 5" xfId="25357"/>
    <cellStyle name="Normal 17 2 5 2" xfId="25358"/>
    <cellStyle name="Normal 17 2 5 3" xfId="25359"/>
    <cellStyle name="Normal 17 2 5 4" xfId="25360"/>
    <cellStyle name="Normal 17 2 5 5" xfId="25361"/>
    <cellStyle name="Normal 17 2 6" xfId="25362"/>
    <cellStyle name="Normal 17 2 6 2" xfId="25363"/>
    <cellStyle name="Normal 17 2 6 3" xfId="25364"/>
    <cellStyle name="Normal 17 2 6 4" xfId="25365"/>
    <cellStyle name="Normal 17 2 6 5" xfId="25366"/>
    <cellStyle name="Normal 17 2 7" xfId="25367"/>
    <cellStyle name="Normal 17 2 7 2" xfId="25368"/>
    <cellStyle name="Normal 17 2 7 3" xfId="25369"/>
    <cellStyle name="Normal 17 2 7 4" xfId="25370"/>
    <cellStyle name="Normal 17 2 7 5" xfId="25371"/>
    <cellStyle name="Normal 17 2 8" xfId="25372"/>
    <cellStyle name="Normal 17 2 8 2" xfId="25373"/>
    <cellStyle name="Normal 17 2 9" xfId="25374"/>
    <cellStyle name="Normal 17 2 9 2" xfId="25375"/>
    <cellStyle name="Normal 17 20" xfId="25376"/>
    <cellStyle name="Normal 17 21" xfId="25377"/>
    <cellStyle name="Normal 17 22" xfId="25378"/>
    <cellStyle name="Normal 17 23" xfId="25379"/>
    <cellStyle name="Normal 17 23 2" xfId="25380"/>
    <cellStyle name="Normal 17 24" xfId="25381"/>
    <cellStyle name="Normal 17 24 2" xfId="25382"/>
    <cellStyle name="Normal 17 25" xfId="25383"/>
    <cellStyle name="Normal 17 25 2" xfId="25384"/>
    <cellStyle name="Normal 17 26" xfId="25385"/>
    <cellStyle name="Normal 17 27" xfId="25386"/>
    <cellStyle name="Normal 17 28" xfId="25387"/>
    <cellStyle name="Normal 17 29" xfId="25388"/>
    <cellStyle name="Normal 17 3" xfId="25389"/>
    <cellStyle name="Normal 17 3 10" xfId="25390"/>
    <cellStyle name="Normal 17 3 11" xfId="25391"/>
    <cellStyle name="Normal 17 3 12" xfId="25392"/>
    <cellStyle name="Normal 17 3 13" xfId="25393"/>
    <cellStyle name="Normal 17 3 14" xfId="25394"/>
    <cellStyle name="Normal 17 3 15" xfId="25395"/>
    <cellStyle name="Normal 17 3 16" xfId="25396"/>
    <cellStyle name="Normal 17 3 17" xfId="25397"/>
    <cellStyle name="Normal 17 3 18" xfId="25398"/>
    <cellStyle name="Normal 17 3 19" xfId="25399"/>
    <cellStyle name="Normal 17 3 2" xfId="25400"/>
    <cellStyle name="Normal 17 3 2 2" xfId="25401"/>
    <cellStyle name="Normal 17 3 2 3" xfId="25402"/>
    <cellStyle name="Normal 17 3 2 4" xfId="25403"/>
    <cellStyle name="Normal 17 3 2 5" xfId="25404"/>
    <cellStyle name="Normal 17 3 20" xfId="25405"/>
    <cellStyle name="Normal 17 3 21" xfId="25406"/>
    <cellStyle name="Normal 17 3 22" xfId="25407"/>
    <cellStyle name="Normal 17 3 23" xfId="25408"/>
    <cellStyle name="Normal 17 3 24" xfId="25409"/>
    <cellStyle name="Normal 17 3 3" xfId="25410"/>
    <cellStyle name="Normal 17 3 3 2" xfId="25411"/>
    <cellStyle name="Normal 17 3 3 3" xfId="25412"/>
    <cellStyle name="Normal 17 3 3 4" xfId="25413"/>
    <cellStyle name="Normal 17 3 3 5" xfId="25414"/>
    <cellStyle name="Normal 17 3 4" xfId="25415"/>
    <cellStyle name="Normal 17 3 4 2" xfId="25416"/>
    <cellStyle name="Normal 17 3 4 3" xfId="25417"/>
    <cellStyle name="Normal 17 3 4 4" xfId="25418"/>
    <cellStyle name="Normal 17 3 4 5" xfId="25419"/>
    <cellStyle name="Normal 17 3 5" xfId="25420"/>
    <cellStyle name="Normal 17 3 5 2" xfId="25421"/>
    <cellStyle name="Normal 17 3 5 3" xfId="25422"/>
    <cellStyle name="Normal 17 3 5 4" xfId="25423"/>
    <cellStyle name="Normal 17 3 5 5" xfId="25424"/>
    <cellStyle name="Normal 17 3 6" xfId="25425"/>
    <cellStyle name="Normal 17 3 6 2" xfId="25426"/>
    <cellStyle name="Normal 17 3 6 3" xfId="25427"/>
    <cellStyle name="Normal 17 3 6 4" xfId="25428"/>
    <cellStyle name="Normal 17 3 6 5" xfId="25429"/>
    <cellStyle name="Normal 17 3 7" xfId="25430"/>
    <cellStyle name="Normal 17 3 7 2" xfId="25431"/>
    <cellStyle name="Normal 17 3 7 3" xfId="25432"/>
    <cellStyle name="Normal 17 3 7 4" xfId="25433"/>
    <cellStyle name="Normal 17 3 7 5" xfId="25434"/>
    <cellStyle name="Normal 17 3 8" xfId="25435"/>
    <cellStyle name="Normal 17 3 9" xfId="25436"/>
    <cellStyle name="Normal 17 30" xfId="25437"/>
    <cellStyle name="Normal 17 31" xfId="25438"/>
    <cellStyle name="Normal 17 32" xfId="25439"/>
    <cellStyle name="Normal 17 33" xfId="25440"/>
    <cellStyle name="Normal 17 34" xfId="25441"/>
    <cellStyle name="Normal 17 35" xfId="25442"/>
    <cellStyle name="Normal 17 36" xfId="25443"/>
    <cellStyle name="Normal 17 37" xfId="25444"/>
    <cellStyle name="Normal 17 38" xfId="25445"/>
    <cellStyle name="Normal 17 39" xfId="25446"/>
    <cellStyle name="Normal 17 4" xfId="25447"/>
    <cellStyle name="Normal 17 4 10" xfId="25448"/>
    <cellStyle name="Normal 17 4 11" xfId="25449"/>
    <cellStyle name="Normal 17 4 12" xfId="25450"/>
    <cellStyle name="Normal 17 4 13" xfId="25451"/>
    <cellStyle name="Normal 17 4 14" xfId="25452"/>
    <cellStyle name="Normal 17 4 15" xfId="25453"/>
    <cellStyle name="Normal 17 4 16" xfId="25454"/>
    <cellStyle name="Normal 17 4 17" xfId="25455"/>
    <cellStyle name="Normal 17 4 18" xfId="25456"/>
    <cellStyle name="Normal 17 4 19" xfId="25457"/>
    <cellStyle name="Normal 17 4 2" xfId="25458"/>
    <cellStyle name="Normal 17 4 2 2" xfId="25459"/>
    <cellStyle name="Normal 17 4 2 3" xfId="25460"/>
    <cellStyle name="Normal 17 4 2 4" xfId="25461"/>
    <cellStyle name="Normal 17 4 2 5" xfId="25462"/>
    <cellStyle name="Normal 17 4 20" xfId="25463"/>
    <cellStyle name="Normal 17 4 21" xfId="25464"/>
    <cellStyle name="Normal 17 4 22" xfId="25465"/>
    <cellStyle name="Normal 17 4 23" xfId="25466"/>
    <cellStyle name="Normal 17 4 24" xfId="25467"/>
    <cellStyle name="Normal 17 4 3" xfId="25468"/>
    <cellStyle name="Normal 17 4 3 2" xfId="25469"/>
    <cellStyle name="Normal 17 4 3 3" xfId="25470"/>
    <cellStyle name="Normal 17 4 3 4" xfId="25471"/>
    <cellStyle name="Normal 17 4 3 5" xfId="25472"/>
    <cellStyle name="Normal 17 4 4" xfId="25473"/>
    <cellStyle name="Normal 17 4 4 2" xfId="25474"/>
    <cellStyle name="Normal 17 4 4 3" xfId="25475"/>
    <cellStyle name="Normal 17 4 4 4" xfId="25476"/>
    <cellStyle name="Normal 17 4 4 5" xfId="25477"/>
    <cellStyle name="Normal 17 4 5" xfId="25478"/>
    <cellStyle name="Normal 17 4 5 2" xfId="25479"/>
    <cellStyle name="Normal 17 4 5 3" xfId="25480"/>
    <cellStyle name="Normal 17 4 5 4" xfId="25481"/>
    <cellStyle name="Normal 17 4 5 5" xfId="25482"/>
    <cellStyle name="Normal 17 4 6" xfId="25483"/>
    <cellStyle name="Normal 17 4 6 2" xfId="25484"/>
    <cellStyle name="Normal 17 4 6 3" xfId="25485"/>
    <cellStyle name="Normal 17 4 6 4" xfId="25486"/>
    <cellStyle name="Normal 17 4 6 5" xfId="25487"/>
    <cellStyle name="Normal 17 4 7" xfId="25488"/>
    <cellStyle name="Normal 17 4 7 2" xfId="25489"/>
    <cellStyle name="Normal 17 4 7 3" xfId="25490"/>
    <cellStyle name="Normal 17 4 7 4" xfId="25491"/>
    <cellStyle name="Normal 17 4 7 5" xfId="25492"/>
    <cellStyle name="Normal 17 4 8" xfId="25493"/>
    <cellStyle name="Normal 17 4 9" xfId="25494"/>
    <cellStyle name="Normal 17 40" xfId="25495"/>
    <cellStyle name="Normal 17 41" xfId="25496"/>
    <cellStyle name="Normal 17 42" xfId="25497"/>
    <cellStyle name="Normal 17 43" xfId="25498"/>
    <cellStyle name="Normal 17 44" xfId="25499"/>
    <cellStyle name="Normal 17 45" xfId="25500"/>
    <cellStyle name="Normal 17 46" xfId="25501"/>
    <cellStyle name="Normal 17 47" xfId="25502"/>
    <cellStyle name="Normal 17 48" xfId="25503"/>
    <cellStyle name="Normal 17 5" xfId="25504"/>
    <cellStyle name="Normal 17 5 10" xfId="25505"/>
    <cellStyle name="Normal 17 5 11" xfId="25506"/>
    <cellStyle name="Normal 17 5 12" xfId="25507"/>
    <cellStyle name="Normal 17 5 13" xfId="25508"/>
    <cellStyle name="Normal 17 5 14" xfId="25509"/>
    <cellStyle name="Normal 17 5 15" xfId="25510"/>
    <cellStyle name="Normal 17 5 16" xfId="25511"/>
    <cellStyle name="Normal 17 5 17" xfId="25512"/>
    <cellStyle name="Normal 17 5 18" xfId="25513"/>
    <cellStyle name="Normal 17 5 19" xfId="25514"/>
    <cellStyle name="Normal 17 5 2" xfId="25515"/>
    <cellStyle name="Normal 17 5 2 2" xfId="25516"/>
    <cellStyle name="Normal 17 5 2 3" xfId="25517"/>
    <cellStyle name="Normal 17 5 2 4" xfId="25518"/>
    <cellStyle name="Normal 17 5 2 5" xfId="25519"/>
    <cellStyle name="Normal 17 5 20" xfId="25520"/>
    <cellStyle name="Normal 17 5 21" xfId="25521"/>
    <cellStyle name="Normal 17 5 22" xfId="25522"/>
    <cellStyle name="Normal 17 5 23" xfId="25523"/>
    <cellStyle name="Normal 17 5 24" xfId="25524"/>
    <cellStyle name="Normal 17 5 3" xfId="25525"/>
    <cellStyle name="Normal 17 5 3 2" xfId="25526"/>
    <cellStyle name="Normal 17 5 3 3" xfId="25527"/>
    <cellStyle name="Normal 17 5 3 4" xfId="25528"/>
    <cellStyle name="Normal 17 5 3 5" xfId="25529"/>
    <cellStyle name="Normal 17 5 4" xfId="25530"/>
    <cellStyle name="Normal 17 5 4 2" xfId="25531"/>
    <cellStyle name="Normal 17 5 4 3" xfId="25532"/>
    <cellStyle name="Normal 17 5 4 4" xfId="25533"/>
    <cellStyle name="Normal 17 5 4 5" xfId="25534"/>
    <cellStyle name="Normal 17 5 5" xfId="25535"/>
    <cellStyle name="Normal 17 5 5 2" xfId="25536"/>
    <cellStyle name="Normal 17 5 5 3" xfId="25537"/>
    <cellStyle name="Normal 17 5 5 4" xfId="25538"/>
    <cellStyle name="Normal 17 5 5 5" xfId="25539"/>
    <cellStyle name="Normal 17 5 6" xfId="25540"/>
    <cellStyle name="Normal 17 5 6 2" xfId="25541"/>
    <cellStyle name="Normal 17 5 6 3" xfId="25542"/>
    <cellStyle name="Normal 17 5 6 4" xfId="25543"/>
    <cellStyle name="Normal 17 5 6 5" xfId="25544"/>
    <cellStyle name="Normal 17 5 7" xfId="25545"/>
    <cellStyle name="Normal 17 5 7 2" xfId="25546"/>
    <cellStyle name="Normal 17 5 7 3" xfId="25547"/>
    <cellStyle name="Normal 17 5 7 4" xfId="25548"/>
    <cellStyle name="Normal 17 5 7 5" xfId="25549"/>
    <cellStyle name="Normal 17 5 8" xfId="25550"/>
    <cellStyle name="Normal 17 5 9" xfId="25551"/>
    <cellStyle name="Normal 17 6" xfId="25552"/>
    <cellStyle name="Normal 17 6 10" xfId="25553"/>
    <cellStyle name="Normal 17 6 11" xfId="25554"/>
    <cellStyle name="Normal 17 6 12" xfId="25555"/>
    <cellStyle name="Normal 17 6 13" xfId="25556"/>
    <cellStyle name="Normal 17 6 14" xfId="25557"/>
    <cellStyle name="Normal 17 6 15" xfId="25558"/>
    <cellStyle name="Normal 17 6 16" xfId="25559"/>
    <cellStyle name="Normal 17 6 17" xfId="25560"/>
    <cellStyle name="Normal 17 6 18" xfId="25561"/>
    <cellStyle name="Normal 17 6 19" xfId="25562"/>
    <cellStyle name="Normal 17 6 2" xfId="25563"/>
    <cellStyle name="Normal 17 6 2 2" xfId="25564"/>
    <cellStyle name="Normal 17 6 2 3" xfId="25565"/>
    <cellStyle name="Normal 17 6 2 4" xfId="25566"/>
    <cellStyle name="Normal 17 6 2 5" xfId="25567"/>
    <cellStyle name="Normal 17 6 20" xfId="25568"/>
    <cellStyle name="Normal 17 6 21" xfId="25569"/>
    <cellStyle name="Normal 17 6 22" xfId="25570"/>
    <cellStyle name="Normal 17 6 23" xfId="25571"/>
    <cellStyle name="Normal 17 6 24" xfId="25572"/>
    <cellStyle name="Normal 17 6 3" xfId="25573"/>
    <cellStyle name="Normal 17 6 3 2" xfId="25574"/>
    <cellStyle name="Normal 17 6 3 3" xfId="25575"/>
    <cellStyle name="Normal 17 6 3 4" xfId="25576"/>
    <cellStyle name="Normal 17 6 3 5" xfId="25577"/>
    <cellStyle name="Normal 17 6 4" xfId="25578"/>
    <cellStyle name="Normal 17 6 4 2" xfId="25579"/>
    <cellStyle name="Normal 17 6 4 3" xfId="25580"/>
    <cellStyle name="Normal 17 6 4 4" xfId="25581"/>
    <cellStyle name="Normal 17 6 4 5" xfId="25582"/>
    <cellStyle name="Normal 17 6 5" xfId="25583"/>
    <cellStyle name="Normal 17 6 5 2" xfId="25584"/>
    <cellStyle name="Normal 17 6 5 3" xfId="25585"/>
    <cellStyle name="Normal 17 6 5 4" xfId="25586"/>
    <cellStyle name="Normal 17 6 5 5" xfId="25587"/>
    <cellStyle name="Normal 17 6 6" xfId="25588"/>
    <cellStyle name="Normal 17 6 6 2" xfId="25589"/>
    <cellStyle name="Normal 17 6 6 3" xfId="25590"/>
    <cellStyle name="Normal 17 6 6 4" xfId="25591"/>
    <cellStyle name="Normal 17 6 6 5" xfId="25592"/>
    <cellStyle name="Normal 17 6 7" xfId="25593"/>
    <cellStyle name="Normal 17 6 7 2" xfId="25594"/>
    <cellStyle name="Normal 17 6 7 3" xfId="25595"/>
    <cellStyle name="Normal 17 6 7 4" xfId="25596"/>
    <cellStyle name="Normal 17 6 7 5" xfId="25597"/>
    <cellStyle name="Normal 17 6 8" xfId="25598"/>
    <cellStyle name="Normal 17 6 9" xfId="25599"/>
    <cellStyle name="Normal 17 7" xfId="25600"/>
    <cellStyle name="Normal 17 7 10" xfId="25601"/>
    <cellStyle name="Normal 17 7 11" xfId="25602"/>
    <cellStyle name="Normal 17 7 12" xfId="25603"/>
    <cellStyle name="Normal 17 7 13" xfId="25604"/>
    <cellStyle name="Normal 17 7 14" xfId="25605"/>
    <cellStyle name="Normal 17 7 15" xfId="25606"/>
    <cellStyle name="Normal 17 7 16" xfId="25607"/>
    <cellStyle name="Normal 17 7 17" xfId="25608"/>
    <cellStyle name="Normal 17 7 18" xfId="25609"/>
    <cellStyle name="Normal 17 7 19" xfId="25610"/>
    <cellStyle name="Normal 17 7 2" xfId="25611"/>
    <cellStyle name="Normal 17 7 2 2" xfId="25612"/>
    <cellStyle name="Normal 17 7 2 3" xfId="25613"/>
    <cellStyle name="Normal 17 7 2 4" xfId="25614"/>
    <cellStyle name="Normal 17 7 2 5" xfId="25615"/>
    <cellStyle name="Normal 17 7 20" xfId="25616"/>
    <cellStyle name="Normal 17 7 21" xfId="25617"/>
    <cellStyle name="Normal 17 7 22" xfId="25618"/>
    <cellStyle name="Normal 17 7 23" xfId="25619"/>
    <cellStyle name="Normal 17 7 24" xfId="25620"/>
    <cellStyle name="Normal 17 7 3" xfId="25621"/>
    <cellStyle name="Normal 17 7 3 2" xfId="25622"/>
    <cellStyle name="Normal 17 7 3 3" xfId="25623"/>
    <cellStyle name="Normal 17 7 3 4" xfId="25624"/>
    <cellStyle name="Normal 17 7 3 5" xfId="25625"/>
    <cellStyle name="Normal 17 7 4" xfId="25626"/>
    <cellStyle name="Normal 17 7 4 2" xfId="25627"/>
    <cellStyle name="Normal 17 7 4 3" xfId="25628"/>
    <cellStyle name="Normal 17 7 4 4" xfId="25629"/>
    <cellStyle name="Normal 17 7 4 5" xfId="25630"/>
    <cellStyle name="Normal 17 7 5" xfId="25631"/>
    <cellStyle name="Normal 17 7 5 2" xfId="25632"/>
    <cellStyle name="Normal 17 7 5 3" xfId="25633"/>
    <cellStyle name="Normal 17 7 5 4" xfId="25634"/>
    <cellStyle name="Normal 17 7 5 5" xfId="25635"/>
    <cellStyle name="Normal 17 7 6" xfId="25636"/>
    <cellStyle name="Normal 17 7 6 2" xfId="25637"/>
    <cellStyle name="Normal 17 7 6 3" xfId="25638"/>
    <cellStyle name="Normal 17 7 6 4" xfId="25639"/>
    <cellStyle name="Normal 17 7 6 5" xfId="25640"/>
    <cellStyle name="Normal 17 7 7" xfId="25641"/>
    <cellStyle name="Normal 17 7 7 2" xfId="25642"/>
    <cellStyle name="Normal 17 7 7 3" xfId="25643"/>
    <cellStyle name="Normal 17 7 7 4" xfId="25644"/>
    <cellStyle name="Normal 17 7 7 5" xfId="25645"/>
    <cellStyle name="Normal 17 7 8" xfId="25646"/>
    <cellStyle name="Normal 17 7 9" xfId="25647"/>
    <cellStyle name="Normal 17 8" xfId="25648"/>
    <cellStyle name="Normal 17 8 10" xfId="25649"/>
    <cellStyle name="Normal 17 8 11" xfId="25650"/>
    <cellStyle name="Normal 17 8 12" xfId="25651"/>
    <cellStyle name="Normal 17 8 13" xfId="25652"/>
    <cellStyle name="Normal 17 8 14" xfId="25653"/>
    <cellStyle name="Normal 17 8 15" xfId="25654"/>
    <cellStyle name="Normal 17 8 16" xfId="25655"/>
    <cellStyle name="Normal 17 8 17" xfId="25656"/>
    <cellStyle name="Normal 17 8 18" xfId="25657"/>
    <cellStyle name="Normal 17 8 19" xfId="25658"/>
    <cellStyle name="Normal 17 8 2" xfId="25659"/>
    <cellStyle name="Normal 17 8 2 2" xfId="25660"/>
    <cellStyle name="Normal 17 8 2 3" xfId="25661"/>
    <cellStyle name="Normal 17 8 2 4" xfId="25662"/>
    <cellStyle name="Normal 17 8 2 5" xfId="25663"/>
    <cellStyle name="Normal 17 8 3" xfId="25664"/>
    <cellStyle name="Normal 17 8 3 2" xfId="25665"/>
    <cellStyle name="Normal 17 8 3 3" xfId="25666"/>
    <cellStyle name="Normal 17 8 3 4" xfId="25667"/>
    <cellStyle name="Normal 17 8 3 5" xfId="25668"/>
    <cellStyle name="Normal 17 8 4" xfId="25669"/>
    <cellStyle name="Normal 17 8 4 2" xfId="25670"/>
    <cellStyle name="Normal 17 8 4 3" xfId="25671"/>
    <cellStyle name="Normal 17 8 4 4" xfId="25672"/>
    <cellStyle name="Normal 17 8 4 5" xfId="25673"/>
    <cellStyle name="Normal 17 8 5" xfId="25674"/>
    <cellStyle name="Normal 17 8 5 2" xfId="25675"/>
    <cellStyle name="Normal 17 8 5 3" xfId="25676"/>
    <cellStyle name="Normal 17 8 5 4" xfId="25677"/>
    <cellStyle name="Normal 17 8 5 5" xfId="25678"/>
    <cellStyle name="Normal 17 8 6" xfId="25679"/>
    <cellStyle name="Normal 17 8 6 2" xfId="25680"/>
    <cellStyle name="Normal 17 8 6 3" xfId="25681"/>
    <cellStyle name="Normal 17 8 6 4" xfId="25682"/>
    <cellStyle name="Normal 17 8 6 5" xfId="25683"/>
    <cellStyle name="Normal 17 8 7" xfId="25684"/>
    <cellStyle name="Normal 17 8 7 2" xfId="25685"/>
    <cellStyle name="Normal 17 8 7 3" xfId="25686"/>
    <cellStyle name="Normal 17 8 7 4" xfId="25687"/>
    <cellStyle name="Normal 17 8 7 5" xfId="25688"/>
    <cellStyle name="Normal 17 8 8" xfId="25689"/>
    <cellStyle name="Normal 17 8 9" xfId="25690"/>
    <cellStyle name="Normal 17 9" xfId="25691"/>
    <cellStyle name="Normal 17 9 10" xfId="25692"/>
    <cellStyle name="Normal 17 9 11" xfId="25693"/>
    <cellStyle name="Normal 17 9 12" xfId="25694"/>
    <cellStyle name="Normal 17 9 13" xfId="25695"/>
    <cellStyle name="Normal 17 9 14" xfId="25696"/>
    <cellStyle name="Normal 17 9 15" xfId="25697"/>
    <cellStyle name="Normal 17 9 16" xfId="25698"/>
    <cellStyle name="Normal 17 9 17" xfId="25699"/>
    <cellStyle name="Normal 17 9 18" xfId="25700"/>
    <cellStyle name="Normal 17 9 19" xfId="25701"/>
    <cellStyle name="Normal 17 9 2" xfId="25702"/>
    <cellStyle name="Normal 17 9 2 2" xfId="25703"/>
    <cellStyle name="Normal 17 9 2 3" xfId="25704"/>
    <cellStyle name="Normal 17 9 2 4" xfId="25705"/>
    <cellStyle name="Normal 17 9 2 5" xfId="25706"/>
    <cellStyle name="Normal 17 9 3" xfId="25707"/>
    <cellStyle name="Normal 17 9 3 2" xfId="25708"/>
    <cellStyle name="Normal 17 9 3 3" xfId="25709"/>
    <cellStyle name="Normal 17 9 3 4" xfId="25710"/>
    <cellStyle name="Normal 17 9 3 5" xfId="25711"/>
    <cellStyle name="Normal 17 9 4" xfId="25712"/>
    <cellStyle name="Normal 17 9 4 2" xfId="25713"/>
    <cellStyle name="Normal 17 9 4 3" xfId="25714"/>
    <cellStyle name="Normal 17 9 4 4" xfId="25715"/>
    <cellStyle name="Normal 17 9 4 5" xfId="25716"/>
    <cellStyle name="Normal 17 9 5" xfId="25717"/>
    <cellStyle name="Normal 17 9 5 2" xfId="25718"/>
    <cellStyle name="Normal 17 9 5 3" xfId="25719"/>
    <cellStyle name="Normal 17 9 5 4" xfId="25720"/>
    <cellStyle name="Normal 17 9 5 5" xfId="25721"/>
    <cellStyle name="Normal 17 9 6" xfId="25722"/>
    <cellStyle name="Normal 17 9 6 2" xfId="25723"/>
    <cellStyle name="Normal 17 9 6 3" xfId="25724"/>
    <cellStyle name="Normal 17 9 6 4" xfId="25725"/>
    <cellStyle name="Normal 17 9 6 5" xfId="25726"/>
    <cellStyle name="Normal 17 9 7" xfId="25727"/>
    <cellStyle name="Normal 17 9 7 2" xfId="25728"/>
    <cellStyle name="Normal 17 9 7 3" xfId="25729"/>
    <cellStyle name="Normal 17 9 7 4" xfId="25730"/>
    <cellStyle name="Normal 17 9 7 5" xfId="25731"/>
    <cellStyle name="Normal 17 9 8" xfId="25732"/>
    <cellStyle name="Normal 17 9 9" xfId="25733"/>
    <cellStyle name="Normal 18" xfId="25734"/>
    <cellStyle name="Normal 18 10" xfId="25735"/>
    <cellStyle name="Normal 18 11" xfId="25736"/>
    <cellStyle name="Normal 18 12" xfId="25737"/>
    <cellStyle name="Normal 18 13" xfId="25738"/>
    <cellStyle name="Normal 18 14" xfId="25739"/>
    <cellStyle name="Normal 18 15" xfId="25740"/>
    <cellStyle name="Normal 18 15 2" xfId="25741"/>
    <cellStyle name="Normal 18 16" xfId="25742"/>
    <cellStyle name="Normal 18 16 2" xfId="25743"/>
    <cellStyle name="Normal 18 17" xfId="25744"/>
    <cellStyle name="Normal 18 17 2" xfId="25745"/>
    <cellStyle name="Normal 18 18" xfId="25746"/>
    <cellStyle name="Normal 18 19" xfId="25747"/>
    <cellStyle name="Normal 18 2" xfId="25748"/>
    <cellStyle name="Normal 18 2 10" xfId="25749"/>
    <cellStyle name="Normal 18 2 11" xfId="25750"/>
    <cellStyle name="Normal 18 2 12" xfId="25751"/>
    <cellStyle name="Normal 18 2 13" xfId="25752"/>
    <cellStyle name="Normal 18 2 14" xfId="25753"/>
    <cellStyle name="Normal 18 2 15" xfId="25754"/>
    <cellStyle name="Normal 18 2 2" xfId="25755"/>
    <cellStyle name="Normal 18 2 3" xfId="25756"/>
    <cellStyle name="Normal 18 2 4" xfId="25757"/>
    <cellStyle name="Normal 18 2 5" xfId="25758"/>
    <cellStyle name="Normal 18 2 6" xfId="25759"/>
    <cellStyle name="Normal 18 2 7" xfId="25760"/>
    <cellStyle name="Normal 18 2 8" xfId="25761"/>
    <cellStyle name="Normal 18 2 9" xfId="25762"/>
    <cellStyle name="Normal 18 20" xfId="25763"/>
    <cellStyle name="Normal 18 21" xfId="25764"/>
    <cellStyle name="Normal 18 22" xfId="25765"/>
    <cellStyle name="Normal 18 23" xfId="25766"/>
    <cellStyle name="Normal 18 24" xfId="25767"/>
    <cellStyle name="Normal 18 25" xfId="25768"/>
    <cellStyle name="Normal 18 26" xfId="25769"/>
    <cellStyle name="Normal 18 27" xfId="25770"/>
    <cellStyle name="Normal 18 28" xfId="25771"/>
    <cellStyle name="Normal 18 29" xfId="25772"/>
    <cellStyle name="Normal 18 3" xfId="25773"/>
    <cellStyle name="Normal 18 3 10" xfId="25774"/>
    <cellStyle name="Normal 18 3 11" xfId="25775"/>
    <cellStyle name="Normal 18 3 12" xfId="25776"/>
    <cellStyle name="Normal 18 3 13" xfId="25777"/>
    <cellStyle name="Normal 18 3 14" xfId="25778"/>
    <cellStyle name="Normal 18 3 15" xfId="25779"/>
    <cellStyle name="Normal 18 3 2" xfId="25780"/>
    <cellStyle name="Normal 18 3 3" xfId="25781"/>
    <cellStyle name="Normal 18 3 4" xfId="25782"/>
    <cellStyle name="Normal 18 3 5" xfId="25783"/>
    <cellStyle name="Normal 18 3 6" xfId="25784"/>
    <cellStyle name="Normal 18 3 7" xfId="25785"/>
    <cellStyle name="Normal 18 3 8" xfId="25786"/>
    <cellStyle name="Normal 18 3 9" xfId="25787"/>
    <cellStyle name="Normal 18 30" xfId="25788"/>
    <cellStyle name="Normal 18 31" xfId="25789"/>
    <cellStyle name="Normal 18 32" xfId="25790"/>
    <cellStyle name="Normal 18 33" xfId="25791"/>
    <cellStyle name="Normal 18 34" xfId="25792"/>
    <cellStyle name="Normal 18 35" xfId="25793"/>
    <cellStyle name="Normal 18 36" xfId="25794"/>
    <cellStyle name="Normal 18 37" xfId="25795"/>
    <cellStyle name="Normal 18 38" xfId="25796"/>
    <cellStyle name="Normal 18 39" xfId="25797"/>
    <cellStyle name="Normal 18 4" xfId="25798"/>
    <cellStyle name="Normal 18 4 10" xfId="25799"/>
    <cellStyle name="Normal 18 4 11" xfId="25800"/>
    <cellStyle name="Normal 18 4 12" xfId="25801"/>
    <cellStyle name="Normal 18 4 13" xfId="25802"/>
    <cellStyle name="Normal 18 4 14" xfId="25803"/>
    <cellStyle name="Normal 18 4 15" xfId="25804"/>
    <cellStyle name="Normal 18 4 2" xfId="25805"/>
    <cellStyle name="Normal 18 4 3" xfId="25806"/>
    <cellStyle name="Normal 18 4 4" xfId="25807"/>
    <cellStyle name="Normal 18 4 5" xfId="25808"/>
    <cellStyle name="Normal 18 4 6" xfId="25809"/>
    <cellStyle name="Normal 18 4 7" xfId="25810"/>
    <cellStyle name="Normal 18 4 8" xfId="25811"/>
    <cellStyle name="Normal 18 4 9" xfId="25812"/>
    <cellStyle name="Normal 18 40" xfId="25813"/>
    <cellStyle name="Normal 18 5" xfId="25814"/>
    <cellStyle name="Normal 18 5 10" xfId="25815"/>
    <cellStyle name="Normal 18 5 11" xfId="25816"/>
    <cellStyle name="Normal 18 5 12" xfId="25817"/>
    <cellStyle name="Normal 18 5 13" xfId="25818"/>
    <cellStyle name="Normal 18 5 14" xfId="25819"/>
    <cellStyle name="Normal 18 5 15" xfId="25820"/>
    <cellStyle name="Normal 18 5 2" xfId="25821"/>
    <cellStyle name="Normal 18 5 3" xfId="25822"/>
    <cellStyle name="Normal 18 5 4" xfId="25823"/>
    <cellStyle name="Normal 18 5 5" xfId="25824"/>
    <cellStyle name="Normal 18 5 6" xfId="25825"/>
    <cellStyle name="Normal 18 5 7" xfId="25826"/>
    <cellStyle name="Normal 18 5 8" xfId="25827"/>
    <cellStyle name="Normal 18 5 9" xfId="25828"/>
    <cellStyle name="Normal 18 6" xfId="25829"/>
    <cellStyle name="Normal 18 7" xfId="25830"/>
    <cellStyle name="Normal 18 8" xfId="25831"/>
    <cellStyle name="Normal 18 9" xfId="25832"/>
    <cellStyle name="Normal 19" xfId="25833"/>
    <cellStyle name="Normal 19 10" xfId="25834"/>
    <cellStyle name="Normal 19 11" xfId="25835"/>
    <cellStyle name="Normal 19 12" xfId="25836"/>
    <cellStyle name="Normal 19 13" xfId="25837"/>
    <cellStyle name="Normal 19 14" xfId="25838"/>
    <cellStyle name="Normal 19 15" xfId="25839"/>
    <cellStyle name="Normal 19 15 2" xfId="25840"/>
    <cellStyle name="Normal 19 16" xfId="25841"/>
    <cellStyle name="Normal 19 16 2" xfId="25842"/>
    <cellStyle name="Normal 19 17" xfId="25843"/>
    <cellStyle name="Normal 19 17 2" xfId="25844"/>
    <cellStyle name="Normal 19 18" xfId="25845"/>
    <cellStyle name="Normal 19 18 2" xfId="25846"/>
    <cellStyle name="Normal 19 19" xfId="25847"/>
    <cellStyle name="Normal 19 2" xfId="25848"/>
    <cellStyle name="Normal 19 2 10" xfId="25849"/>
    <cellStyle name="Normal 19 2 11" xfId="25850"/>
    <cellStyle name="Normal 19 2 12" xfId="25851"/>
    <cellStyle name="Normal 19 2 13" xfId="25852"/>
    <cellStyle name="Normal 19 2 14" xfId="25853"/>
    <cellStyle name="Normal 19 2 15" xfId="25854"/>
    <cellStyle name="Normal 19 2 16" xfId="25855"/>
    <cellStyle name="Normal 19 2 2" xfId="25856"/>
    <cellStyle name="Normal 19 2 3" xfId="25857"/>
    <cellStyle name="Normal 19 2 4" xfId="25858"/>
    <cellStyle name="Normal 19 2 5" xfId="25859"/>
    <cellStyle name="Normal 19 2 6" xfId="25860"/>
    <cellStyle name="Normal 19 2 7" xfId="25861"/>
    <cellStyle name="Normal 19 2 8" xfId="25862"/>
    <cellStyle name="Normal 19 2 9" xfId="25863"/>
    <cellStyle name="Normal 19 20" xfId="25864"/>
    <cellStyle name="Normal 19 21" xfId="25865"/>
    <cellStyle name="Normal 19 22" xfId="25866"/>
    <cellStyle name="Normal 19 23" xfId="25867"/>
    <cellStyle name="Normal 19 24" xfId="25868"/>
    <cellStyle name="Normal 19 25" xfId="25869"/>
    <cellStyle name="Normal 19 26" xfId="25870"/>
    <cellStyle name="Normal 19 27" xfId="25871"/>
    <cellStyle name="Normal 19 28" xfId="25872"/>
    <cellStyle name="Normal 19 29" xfId="25873"/>
    <cellStyle name="Normal 19 3" xfId="25874"/>
    <cellStyle name="Normal 19 3 10" xfId="25875"/>
    <cellStyle name="Normal 19 3 11" xfId="25876"/>
    <cellStyle name="Normal 19 3 12" xfId="25877"/>
    <cellStyle name="Normal 19 3 13" xfId="25878"/>
    <cellStyle name="Normal 19 3 14" xfId="25879"/>
    <cellStyle name="Normal 19 3 15" xfId="25880"/>
    <cellStyle name="Normal 19 3 2" xfId="25881"/>
    <cellStyle name="Normal 19 3 3" xfId="25882"/>
    <cellStyle name="Normal 19 3 4" xfId="25883"/>
    <cellStyle name="Normal 19 3 5" xfId="25884"/>
    <cellStyle name="Normal 19 3 6" xfId="25885"/>
    <cellStyle name="Normal 19 3 7" xfId="25886"/>
    <cellStyle name="Normal 19 3 8" xfId="25887"/>
    <cellStyle name="Normal 19 3 9" xfId="25888"/>
    <cellStyle name="Normal 19 30" xfId="25889"/>
    <cellStyle name="Normal 19 31" xfId="25890"/>
    <cellStyle name="Normal 19 32" xfId="25891"/>
    <cellStyle name="Normal 19 33" xfId="25892"/>
    <cellStyle name="Normal 19 34" xfId="25893"/>
    <cellStyle name="Normal 19 35" xfId="25894"/>
    <cellStyle name="Normal 19 36" xfId="25895"/>
    <cellStyle name="Normal 19 37" xfId="25896"/>
    <cellStyle name="Normal 19 38" xfId="25897"/>
    <cellStyle name="Normal 19 39" xfId="25898"/>
    <cellStyle name="Normal 19 4" xfId="25899"/>
    <cellStyle name="Normal 19 4 10" xfId="25900"/>
    <cellStyle name="Normal 19 4 11" xfId="25901"/>
    <cellStyle name="Normal 19 4 12" xfId="25902"/>
    <cellStyle name="Normal 19 4 13" xfId="25903"/>
    <cellStyle name="Normal 19 4 14" xfId="25904"/>
    <cellStyle name="Normal 19 4 15" xfId="25905"/>
    <cellStyle name="Normal 19 4 2" xfId="25906"/>
    <cellStyle name="Normal 19 4 3" xfId="25907"/>
    <cellStyle name="Normal 19 4 4" xfId="25908"/>
    <cellStyle name="Normal 19 4 5" xfId="25909"/>
    <cellStyle name="Normal 19 4 6" xfId="25910"/>
    <cellStyle name="Normal 19 4 7" xfId="25911"/>
    <cellStyle name="Normal 19 4 8" xfId="25912"/>
    <cellStyle name="Normal 19 4 9" xfId="25913"/>
    <cellStyle name="Normal 19 40" xfId="25914"/>
    <cellStyle name="Normal 19 5" xfId="25915"/>
    <cellStyle name="Normal 19 5 10" xfId="25916"/>
    <cellStyle name="Normal 19 5 11" xfId="25917"/>
    <cellStyle name="Normal 19 5 12" xfId="25918"/>
    <cellStyle name="Normal 19 5 13" xfId="25919"/>
    <cellStyle name="Normal 19 5 14" xfId="25920"/>
    <cellStyle name="Normal 19 5 15" xfId="25921"/>
    <cellStyle name="Normal 19 5 2" xfId="25922"/>
    <cellStyle name="Normal 19 5 3" xfId="25923"/>
    <cellStyle name="Normal 19 5 4" xfId="25924"/>
    <cellStyle name="Normal 19 5 5" xfId="25925"/>
    <cellStyle name="Normal 19 5 6" xfId="25926"/>
    <cellStyle name="Normal 19 5 7" xfId="25927"/>
    <cellStyle name="Normal 19 5 8" xfId="25928"/>
    <cellStyle name="Normal 19 5 9" xfId="25929"/>
    <cellStyle name="Normal 19 6" xfId="25930"/>
    <cellStyle name="Normal 19 7" xfId="25931"/>
    <cellStyle name="Normal 19 8" xfId="25932"/>
    <cellStyle name="Normal 19 9" xfId="25933"/>
    <cellStyle name="Normal 2" xfId="4"/>
    <cellStyle name="Normal 2 10" xfId="25934"/>
    <cellStyle name="Normal 2 10 10" xfId="25935"/>
    <cellStyle name="Normal 2 10 11" xfId="25936"/>
    <cellStyle name="Normal 2 10 12" xfId="25937"/>
    <cellStyle name="Normal 2 10 13" xfId="25938"/>
    <cellStyle name="Normal 2 10 14" xfId="25939"/>
    <cellStyle name="Normal 2 10 15" xfId="25940"/>
    <cellStyle name="Normal 2 10 2" xfId="25941"/>
    <cellStyle name="Normal 2 10 3" xfId="25942"/>
    <cellStyle name="Normal 2 10 4" xfId="25943"/>
    <cellStyle name="Normal 2 10 5" xfId="25944"/>
    <cellStyle name="Normal 2 10 6" xfId="25945"/>
    <cellStyle name="Normal 2 10 7" xfId="25946"/>
    <cellStyle name="Normal 2 10 8" xfId="25947"/>
    <cellStyle name="Normal 2 10 9" xfId="25948"/>
    <cellStyle name="Normal 2 11" xfId="25949"/>
    <cellStyle name="Normal 2 11 10" xfId="25950"/>
    <cellStyle name="Normal 2 11 11" xfId="25951"/>
    <cellStyle name="Normal 2 11 12" xfId="25952"/>
    <cellStyle name="Normal 2 11 13" xfId="25953"/>
    <cellStyle name="Normal 2 11 14" xfId="25954"/>
    <cellStyle name="Normal 2 11 15" xfId="25955"/>
    <cellStyle name="Normal 2 11 2" xfId="25956"/>
    <cellStyle name="Normal 2 11 3" xfId="25957"/>
    <cellStyle name="Normal 2 11 4" xfId="25958"/>
    <cellStyle name="Normal 2 11 5" xfId="25959"/>
    <cellStyle name="Normal 2 11 6" xfId="25960"/>
    <cellStyle name="Normal 2 11 7" xfId="25961"/>
    <cellStyle name="Normal 2 11 8" xfId="25962"/>
    <cellStyle name="Normal 2 11 9" xfId="25963"/>
    <cellStyle name="Normal 2 12" xfId="25964"/>
    <cellStyle name="Normal 2 12 10" xfId="25965"/>
    <cellStyle name="Normal 2 12 11" xfId="25966"/>
    <cellStyle name="Normal 2 12 12" xfId="25967"/>
    <cellStyle name="Normal 2 12 13" xfId="25968"/>
    <cellStyle name="Normal 2 12 14" xfId="25969"/>
    <cellStyle name="Normal 2 12 15" xfId="25970"/>
    <cellStyle name="Normal 2 12 2" xfId="25971"/>
    <cellStyle name="Normal 2 12 3" xfId="25972"/>
    <cellStyle name="Normal 2 12 4" xfId="25973"/>
    <cellStyle name="Normal 2 12 5" xfId="25974"/>
    <cellStyle name="Normal 2 12 6" xfId="25975"/>
    <cellStyle name="Normal 2 12 7" xfId="25976"/>
    <cellStyle name="Normal 2 12 8" xfId="25977"/>
    <cellStyle name="Normal 2 12 9" xfId="25978"/>
    <cellStyle name="Normal 2 13" xfId="25979"/>
    <cellStyle name="Normal 2 13 10" xfId="25980"/>
    <cellStyle name="Normal 2 13 11" xfId="25981"/>
    <cellStyle name="Normal 2 13 12" xfId="25982"/>
    <cellStyle name="Normal 2 13 13" xfId="25983"/>
    <cellStyle name="Normal 2 13 14" xfId="25984"/>
    <cellStyle name="Normal 2 13 15" xfId="25985"/>
    <cellStyle name="Normal 2 13 2" xfId="25986"/>
    <cellStyle name="Normal 2 13 3" xfId="25987"/>
    <cellStyle name="Normal 2 13 4" xfId="25988"/>
    <cellStyle name="Normal 2 13 5" xfId="25989"/>
    <cellStyle name="Normal 2 13 6" xfId="25990"/>
    <cellStyle name="Normal 2 13 7" xfId="25991"/>
    <cellStyle name="Normal 2 13 8" xfId="25992"/>
    <cellStyle name="Normal 2 13 9" xfId="25993"/>
    <cellStyle name="Normal 2 14" xfId="25994"/>
    <cellStyle name="Normal 2 14 10" xfId="25995"/>
    <cellStyle name="Normal 2 14 11" xfId="25996"/>
    <cellStyle name="Normal 2 14 12" xfId="25997"/>
    <cellStyle name="Normal 2 14 13" xfId="25998"/>
    <cellStyle name="Normal 2 14 14" xfId="25999"/>
    <cellStyle name="Normal 2 14 15" xfId="26000"/>
    <cellStyle name="Normal 2 14 2" xfId="26001"/>
    <cellStyle name="Normal 2 14 3" xfId="26002"/>
    <cellStyle name="Normal 2 14 4" xfId="26003"/>
    <cellStyle name="Normal 2 14 5" xfId="26004"/>
    <cellStyle name="Normal 2 14 6" xfId="26005"/>
    <cellStyle name="Normal 2 14 7" xfId="26006"/>
    <cellStyle name="Normal 2 14 8" xfId="26007"/>
    <cellStyle name="Normal 2 14 9" xfId="26008"/>
    <cellStyle name="Normal 2 15" xfId="26009"/>
    <cellStyle name="Normal 2 15 10" xfId="26010"/>
    <cellStyle name="Normal 2 15 11" xfId="26011"/>
    <cellStyle name="Normal 2 15 12" xfId="26012"/>
    <cellStyle name="Normal 2 15 13" xfId="26013"/>
    <cellStyle name="Normal 2 15 14" xfId="26014"/>
    <cellStyle name="Normal 2 15 15" xfId="26015"/>
    <cellStyle name="Normal 2 15 2" xfId="26016"/>
    <cellStyle name="Normal 2 15 3" xfId="26017"/>
    <cellStyle name="Normal 2 15 4" xfId="26018"/>
    <cellStyle name="Normal 2 15 5" xfId="26019"/>
    <cellStyle name="Normal 2 15 6" xfId="26020"/>
    <cellStyle name="Normal 2 15 7" xfId="26021"/>
    <cellStyle name="Normal 2 15 8" xfId="26022"/>
    <cellStyle name="Normal 2 15 9" xfId="26023"/>
    <cellStyle name="Normal 2 16" xfId="26024"/>
    <cellStyle name="Normal 2 16 10" xfId="26025"/>
    <cellStyle name="Normal 2 16 11" xfId="26026"/>
    <cellStyle name="Normal 2 16 12" xfId="26027"/>
    <cellStyle name="Normal 2 16 13" xfId="26028"/>
    <cellStyle name="Normal 2 16 14" xfId="26029"/>
    <cellStyle name="Normal 2 16 15" xfId="26030"/>
    <cellStyle name="Normal 2 16 2" xfId="26031"/>
    <cellStyle name="Normal 2 16 3" xfId="26032"/>
    <cellStyle name="Normal 2 16 4" xfId="26033"/>
    <cellStyle name="Normal 2 16 5" xfId="26034"/>
    <cellStyle name="Normal 2 16 6" xfId="26035"/>
    <cellStyle name="Normal 2 16 7" xfId="26036"/>
    <cellStyle name="Normal 2 16 8" xfId="26037"/>
    <cellStyle name="Normal 2 16 9" xfId="26038"/>
    <cellStyle name="Normal 2 17" xfId="26039"/>
    <cellStyle name="Normal 2 17 10" xfId="26040"/>
    <cellStyle name="Normal 2 17 11" xfId="26041"/>
    <cellStyle name="Normal 2 17 12" xfId="26042"/>
    <cellStyle name="Normal 2 17 13" xfId="26043"/>
    <cellStyle name="Normal 2 17 14" xfId="26044"/>
    <cellStyle name="Normal 2 17 15" xfId="26045"/>
    <cellStyle name="Normal 2 17 2" xfId="26046"/>
    <cellStyle name="Normal 2 17 3" xfId="26047"/>
    <cellStyle name="Normal 2 17 4" xfId="26048"/>
    <cellStyle name="Normal 2 17 5" xfId="26049"/>
    <cellStyle name="Normal 2 17 6" xfId="26050"/>
    <cellStyle name="Normal 2 17 7" xfId="26051"/>
    <cellStyle name="Normal 2 17 8" xfId="26052"/>
    <cellStyle name="Normal 2 17 9" xfId="26053"/>
    <cellStyle name="Normal 2 18" xfId="26054"/>
    <cellStyle name="Normal 2 18 10" xfId="26055"/>
    <cellStyle name="Normal 2 18 11" xfId="26056"/>
    <cellStyle name="Normal 2 18 12" xfId="26057"/>
    <cellStyle name="Normal 2 18 13" xfId="26058"/>
    <cellStyle name="Normal 2 18 14" xfId="26059"/>
    <cellStyle name="Normal 2 18 15" xfId="26060"/>
    <cellStyle name="Normal 2 18 2" xfId="26061"/>
    <cellStyle name="Normal 2 18 3" xfId="26062"/>
    <cellStyle name="Normal 2 18 4" xfId="26063"/>
    <cellStyle name="Normal 2 18 5" xfId="26064"/>
    <cellStyle name="Normal 2 18 6" xfId="26065"/>
    <cellStyle name="Normal 2 18 7" xfId="26066"/>
    <cellStyle name="Normal 2 18 8" xfId="26067"/>
    <cellStyle name="Normal 2 18 9" xfId="26068"/>
    <cellStyle name="Normal 2 19" xfId="26069"/>
    <cellStyle name="Normal 2 19 10" xfId="26070"/>
    <cellStyle name="Normal 2 19 11" xfId="26071"/>
    <cellStyle name="Normal 2 19 12" xfId="26072"/>
    <cellStyle name="Normal 2 19 13" xfId="26073"/>
    <cellStyle name="Normal 2 19 14" xfId="26074"/>
    <cellStyle name="Normal 2 19 15" xfId="26075"/>
    <cellStyle name="Normal 2 19 2" xfId="26076"/>
    <cellStyle name="Normal 2 19 3" xfId="26077"/>
    <cellStyle name="Normal 2 19 4" xfId="26078"/>
    <cellStyle name="Normal 2 19 5" xfId="26079"/>
    <cellStyle name="Normal 2 19 6" xfId="26080"/>
    <cellStyle name="Normal 2 19 7" xfId="26081"/>
    <cellStyle name="Normal 2 19 8" xfId="26082"/>
    <cellStyle name="Normal 2 19 9" xfId="26083"/>
    <cellStyle name="Normal 2 2" xfId="26084"/>
    <cellStyle name="Normal 2 2 10" xfId="26085"/>
    <cellStyle name="Normal 2 2 11" xfId="26086"/>
    <cellStyle name="Normal 2 2 12" xfId="26087"/>
    <cellStyle name="Normal 2 2 13" xfId="26088"/>
    <cellStyle name="Normal 2 2 14" xfId="26089"/>
    <cellStyle name="Normal 2 2 15" xfId="26090"/>
    <cellStyle name="Normal 2 2 15 2" xfId="26091"/>
    <cellStyle name="Normal 2 2 15 3" xfId="26092"/>
    <cellStyle name="Normal 2 2 15 4" xfId="26093"/>
    <cellStyle name="Normal 2 2 15 5" xfId="26094"/>
    <cellStyle name="Normal 2 2 16" xfId="26095"/>
    <cellStyle name="Normal 2 2 16 2" xfId="26096"/>
    <cellStyle name="Normal 2 2 16 3" xfId="26097"/>
    <cellStyle name="Normal 2 2 16 4" xfId="26098"/>
    <cellStyle name="Normal 2 2 16 5" xfId="26099"/>
    <cellStyle name="Normal 2 2 17" xfId="26100"/>
    <cellStyle name="Normal 2 2 17 2" xfId="26101"/>
    <cellStyle name="Normal 2 2 17 3" xfId="26102"/>
    <cellStyle name="Normal 2 2 17 4" xfId="26103"/>
    <cellStyle name="Normal 2 2 17 5" xfId="26104"/>
    <cellStyle name="Normal 2 2 18" xfId="26105"/>
    <cellStyle name="Normal 2 2 19" xfId="26106"/>
    <cellStyle name="Normal 2 2 2" xfId="26107"/>
    <cellStyle name="Normal 2 2 2 2" xfId="26108"/>
    <cellStyle name="Normal 2 2 2 2 10" xfId="26109"/>
    <cellStyle name="Normal 2 2 2 2 2" xfId="26110"/>
    <cellStyle name="Normal 2 2 2 2 2 2" xfId="26111"/>
    <cellStyle name="Normal 2 2 2 2 2 2 2" xfId="26112"/>
    <cellStyle name="Normal 2 2 2 2 2 3" xfId="26113"/>
    <cellStyle name="Normal 2 2 2 2 3" xfId="26114"/>
    <cellStyle name="Normal 2 2 2 2 3 2" xfId="26115"/>
    <cellStyle name="Normal 2 2 2 2 3 2 2" xfId="26116"/>
    <cellStyle name="Normal 2 2 2 2 3 2 3" xfId="26117"/>
    <cellStyle name="Normal 2 2 2 2 3 2 4" xfId="26118"/>
    <cellStyle name="Normal 2 2 2 2 3 2 5" xfId="26119"/>
    <cellStyle name="Normal 2 2 2 2 3 3" xfId="26120"/>
    <cellStyle name="Normal 2 2 2 2 3 3 2" xfId="26121"/>
    <cellStyle name="Normal 2 2 2 2 3 3 3" xfId="26122"/>
    <cellStyle name="Normal 2 2 2 2 3 3 4" xfId="26123"/>
    <cellStyle name="Normal 2 2 2 2 3 3 5" xfId="26124"/>
    <cellStyle name="Normal 2 2 2 2 3 4" xfId="26125"/>
    <cellStyle name="Normal 2 2 2 2 3 4 2" xfId="26126"/>
    <cellStyle name="Normal 2 2 2 2 3 4 3" xfId="26127"/>
    <cellStyle name="Normal 2 2 2 2 3 4 4" xfId="26128"/>
    <cellStyle name="Normal 2 2 2 2 3 4 5" xfId="26129"/>
    <cellStyle name="Normal 2 2 2 2 3 5" xfId="26130"/>
    <cellStyle name="Normal 2 2 2 2 3 6" xfId="26131"/>
    <cellStyle name="Normal 2 2 2 2 3 7" xfId="26132"/>
    <cellStyle name="Normal 2 2 2 2 3 8" xfId="26133"/>
    <cellStyle name="Normal 2 2 2 2 4" xfId="26134"/>
    <cellStyle name="Normal 2 2 2 2 4 2" xfId="26135"/>
    <cellStyle name="Normal 2 2 2 2 4 3" xfId="26136"/>
    <cellStyle name="Normal 2 2 2 2 4 4" xfId="26137"/>
    <cellStyle name="Normal 2 2 2 2 4 5" xfId="26138"/>
    <cellStyle name="Normal 2 2 2 2 5" xfId="26139"/>
    <cellStyle name="Normal 2 2 2 2 5 2" xfId="26140"/>
    <cellStyle name="Normal 2 2 2 2 5 3" xfId="26141"/>
    <cellStyle name="Normal 2 2 2 2 5 4" xfId="26142"/>
    <cellStyle name="Normal 2 2 2 2 5 5" xfId="26143"/>
    <cellStyle name="Normal 2 2 2 2 6" xfId="26144"/>
    <cellStyle name="Normal 2 2 2 2 6 2" xfId="26145"/>
    <cellStyle name="Normal 2 2 2 2 6 3" xfId="26146"/>
    <cellStyle name="Normal 2 2 2 2 6 4" xfId="26147"/>
    <cellStyle name="Normal 2 2 2 2 6 5" xfId="26148"/>
    <cellStyle name="Normal 2 2 2 2 7" xfId="26149"/>
    <cellStyle name="Normal 2 2 2 2 8" xfId="26150"/>
    <cellStyle name="Normal 2 2 2 2 9" xfId="26151"/>
    <cellStyle name="Normal 2 2 2 3" xfId="26152"/>
    <cellStyle name="Normal 2 2 2 3 2" xfId="26153"/>
    <cellStyle name="Normal 2 2 2 4" xfId="26154"/>
    <cellStyle name="Normal 2 2 2 5" xfId="26155"/>
    <cellStyle name="Normal 2 2 2 6" xfId="26156"/>
    <cellStyle name="Normal 2 2 2 7" xfId="26157"/>
    <cellStyle name="Normal 2 2 20" xfId="26158"/>
    <cellStyle name="Normal 2 2 21" xfId="26159"/>
    <cellStyle name="Normal 2 2 22" xfId="26160"/>
    <cellStyle name="Normal 2 2 23" xfId="26161"/>
    <cellStyle name="Normal 2 2 24" xfId="26162"/>
    <cellStyle name="Normal 2 2 25" xfId="26163"/>
    <cellStyle name="Normal 2 2 26" xfId="26164"/>
    <cellStyle name="Normal 2 2 27" xfId="26165"/>
    <cellStyle name="Normal 2 2 28" xfId="26166"/>
    <cellStyle name="Normal 2 2 29" xfId="26167"/>
    <cellStyle name="Normal 2 2 3" xfId="26168"/>
    <cellStyle name="Normal 2 2 3 10" xfId="26169"/>
    <cellStyle name="Normal 2 2 3 11" xfId="26170"/>
    <cellStyle name="Normal 2 2 3 12" xfId="26171"/>
    <cellStyle name="Normal 2 2 3 13" xfId="26172"/>
    <cellStyle name="Normal 2 2 3 2" xfId="26173"/>
    <cellStyle name="Normal 2 2 3 2 2" xfId="26174"/>
    <cellStyle name="Normal 2 2 3 2 2 2" xfId="26175"/>
    <cellStyle name="Normal 2 2 3 2 2 2 2" xfId="26176"/>
    <cellStyle name="Normal 2 2 3 2 2 2 3" xfId="26177"/>
    <cellStyle name="Normal 2 2 3 2 2 2 4" xfId="26178"/>
    <cellStyle name="Normal 2 2 3 2 2 2 5" xfId="26179"/>
    <cellStyle name="Normal 2 2 3 2 2 3" xfId="26180"/>
    <cellStyle name="Normal 2 2 3 2 2 3 2" xfId="26181"/>
    <cellStyle name="Normal 2 2 3 2 2 3 3" xfId="26182"/>
    <cellStyle name="Normal 2 2 3 2 2 3 4" xfId="26183"/>
    <cellStyle name="Normal 2 2 3 2 2 3 5" xfId="26184"/>
    <cellStyle name="Normal 2 2 3 2 2 4" xfId="26185"/>
    <cellStyle name="Normal 2 2 3 2 2 4 2" xfId="26186"/>
    <cellStyle name="Normal 2 2 3 2 2 4 3" xfId="26187"/>
    <cellStyle name="Normal 2 2 3 2 2 4 4" xfId="26188"/>
    <cellStyle name="Normal 2 2 3 2 2 4 5" xfId="26189"/>
    <cellStyle name="Normal 2 2 3 2 2 5" xfId="26190"/>
    <cellStyle name="Normal 2 2 3 2 2 6" xfId="26191"/>
    <cellStyle name="Normal 2 2 3 2 2 7" xfId="26192"/>
    <cellStyle name="Normal 2 2 3 2 2 8" xfId="26193"/>
    <cellStyle name="Normal 2 2 3 2 3" xfId="26194"/>
    <cellStyle name="Normal 2 2 3 2 3 2" xfId="26195"/>
    <cellStyle name="Normal 2 2 3 2 3 3" xfId="26196"/>
    <cellStyle name="Normal 2 2 3 2 3 4" xfId="26197"/>
    <cellStyle name="Normal 2 2 3 2 3 5" xfId="26198"/>
    <cellStyle name="Normal 2 2 3 2 4" xfId="26199"/>
    <cellStyle name="Normal 2 2 3 2 4 2" xfId="26200"/>
    <cellStyle name="Normal 2 2 3 2 4 3" xfId="26201"/>
    <cellStyle name="Normal 2 2 3 2 4 4" xfId="26202"/>
    <cellStyle name="Normal 2 2 3 2 4 5" xfId="26203"/>
    <cellStyle name="Normal 2 2 3 2 5" xfId="26204"/>
    <cellStyle name="Normal 2 2 3 2 5 2" xfId="26205"/>
    <cellStyle name="Normal 2 2 3 2 5 3" xfId="26206"/>
    <cellStyle name="Normal 2 2 3 2 5 4" xfId="26207"/>
    <cellStyle name="Normal 2 2 3 2 5 5" xfId="26208"/>
    <cellStyle name="Normal 2 2 3 2 6" xfId="26209"/>
    <cellStyle name="Normal 2 2 3 2 7" xfId="26210"/>
    <cellStyle name="Normal 2 2 3 2 8" xfId="26211"/>
    <cellStyle name="Normal 2 2 3 2 9" xfId="26212"/>
    <cellStyle name="Normal 2 2 3 3" xfId="26213"/>
    <cellStyle name="Normal 2 2 3 3 2" xfId="26214"/>
    <cellStyle name="Normal 2 2 3 3 2 2" xfId="26215"/>
    <cellStyle name="Normal 2 2 3 3 2 3" xfId="26216"/>
    <cellStyle name="Normal 2 2 3 3 2 4" xfId="26217"/>
    <cellStyle name="Normal 2 2 3 3 2 5" xfId="26218"/>
    <cellStyle name="Normal 2 2 3 3 3" xfId="26219"/>
    <cellStyle name="Normal 2 2 3 3 3 2" xfId="26220"/>
    <cellStyle name="Normal 2 2 3 3 3 3" xfId="26221"/>
    <cellStyle name="Normal 2 2 3 3 3 4" xfId="26222"/>
    <cellStyle name="Normal 2 2 3 3 3 5" xfId="26223"/>
    <cellStyle name="Normal 2 2 3 3 4" xfId="26224"/>
    <cellStyle name="Normal 2 2 3 3 4 2" xfId="26225"/>
    <cellStyle name="Normal 2 2 3 3 4 3" xfId="26226"/>
    <cellStyle name="Normal 2 2 3 3 4 4" xfId="26227"/>
    <cellStyle name="Normal 2 2 3 3 4 5" xfId="26228"/>
    <cellStyle name="Normal 2 2 3 3 5" xfId="26229"/>
    <cellStyle name="Normal 2 2 3 3 6" xfId="26230"/>
    <cellStyle name="Normal 2 2 3 3 7" xfId="26231"/>
    <cellStyle name="Normal 2 2 3 3 8" xfId="26232"/>
    <cellStyle name="Normal 2 2 3 4" xfId="26233"/>
    <cellStyle name="Normal 2 2 3 4 2" xfId="26234"/>
    <cellStyle name="Normal 2 2 3 4 3" xfId="26235"/>
    <cellStyle name="Normal 2 2 3 4 4" xfId="26236"/>
    <cellStyle name="Normal 2 2 3 4 5" xfId="26237"/>
    <cellStyle name="Normal 2 2 3 5" xfId="26238"/>
    <cellStyle name="Normal 2 2 3 5 2" xfId="26239"/>
    <cellStyle name="Normal 2 2 3 5 3" xfId="26240"/>
    <cellStyle name="Normal 2 2 3 5 4" xfId="26241"/>
    <cellStyle name="Normal 2 2 3 5 5" xfId="26242"/>
    <cellStyle name="Normal 2 2 3 6" xfId="26243"/>
    <cellStyle name="Normal 2 2 3 6 2" xfId="26244"/>
    <cellStyle name="Normal 2 2 3 6 3" xfId="26245"/>
    <cellStyle name="Normal 2 2 3 6 4" xfId="26246"/>
    <cellStyle name="Normal 2 2 3 6 5" xfId="26247"/>
    <cellStyle name="Normal 2 2 3 7" xfId="26248"/>
    <cellStyle name="Normal 2 2 3 8" xfId="26249"/>
    <cellStyle name="Normal 2 2 3 9" xfId="26250"/>
    <cellStyle name="Normal 2 2 30" xfId="26251"/>
    <cellStyle name="Normal 2 2 31" xfId="26252"/>
    <cellStyle name="Normal 2 2 32" xfId="26253"/>
    <cellStyle name="Normal 2 2 33" xfId="26254"/>
    <cellStyle name="Normal 2 2 34" xfId="26255"/>
    <cellStyle name="Normal 2 2 35" xfId="26256"/>
    <cellStyle name="Normal 2 2 36" xfId="26257"/>
    <cellStyle name="Normal 2 2 37" xfId="26258"/>
    <cellStyle name="Normal 2 2 38" xfId="26259"/>
    <cellStyle name="Normal 2 2 39" xfId="26260"/>
    <cellStyle name="Normal 2 2 4" xfId="26261"/>
    <cellStyle name="Normal 2 2 4 2" xfId="26262"/>
    <cellStyle name="Normal 2 2 4 2 2" xfId="26263"/>
    <cellStyle name="Normal 2 2 4 3" xfId="26264"/>
    <cellStyle name="Normal 2 2 4 4" xfId="26265"/>
    <cellStyle name="Normal 2 2 4 5" xfId="26266"/>
    <cellStyle name="Normal 2 2 4 6" xfId="26267"/>
    <cellStyle name="Normal 2 2 40" xfId="26268"/>
    <cellStyle name="Normal 2 2 5" xfId="26269"/>
    <cellStyle name="Normal 2 2 5 10" xfId="26270"/>
    <cellStyle name="Normal 2 2 5 11" xfId="26271"/>
    <cellStyle name="Normal 2 2 5 2" xfId="26272"/>
    <cellStyle name="Normal 2 2 5 2 2" xfId="26273"/>
    <cellStyle name="Normal 2 2 5 2 3" xfId="26274"/>
    <cellStyle name="Normal 2 2 5 2 4" xfId="26275"/>
    <cellStyle name="Normal 2 2 5 2 5" xfId="26276"/>
    <cellStyle name="Normal 2 2 5 3" xfId="26277"/>
    <cellStyle name="Normal 2 2 5 3 2" xfId="26278"/>
    <cellStyle name="Normal 2 2 5 3 3" xfId="26279"/>
    <cellStyle name="Normal 2 2 5 3 4" xfId="26280"/>
    <cellStyle name="Normal 2 2 5 3 5" xfId="26281"/>
    <cellStyle name="Normal 2 2 5 4" xfId="26282"/>
    <cellStyle name="Normal 2 2 5 4 2" xfId="26283"/>
    <cellStyle name="Normal 2 2 5 4 3" xfId="26284"/>
    <cellStyle name="Normal 2 2 5 4 4" xfId="26285"/>
    <cellStyle name="Normal 2 2 5 4 5" xfId="26286"/>
    <cellStyle name="Normal 2 2 5 5" xfId="26287"/>
    <cellStyle name="Normal 2 2 5 6" xfId="26288"/>
    <cellStyle name="Normal 2 2 5 7" xfId="26289"/>
    <cellStyle name="Normal 2 2 5 8" xfId="26290"/>
    <cellStyle name="Normal 2 2 5 9" xfId="26291"/>
    <cellStyle name="Normal 2 2 6" xfId="26292"/>
    <cellStyle name="Normal 2 2 7" xfId="26293"/>
    <cellStyle name="Normal 2 2 8" xfId="26294"/>
    <cellStyle name="Normal 2 2 9" xfId="26295"/>
    <cellStyle name="Normal 2 20" xfId="26296"/>
    <cellStyle name="Normal 2 20 10" xfId="26297"/>
    <cellStyle name="Normal 2 20 11" xfId="26298"/>
    <cellStyle name="Normal 2 20 12" xfId="26299"/>
    <cellStyle name="Normal 2 20 13" xfId="26300"/>
    <cellStyle name="Normal 2 20 14" xfId="26301"/>
    <cellStyle name="Normal 2 20 15" xfId="26302"/>
    <cellStyle name="Normal 2 20 2" xfId="26303"/>
    <cellStyle name="Normal 2 20 3" xfId="26304"/>
    <cellStyle name="Normal 2 20 4" xfId="26305"/>
    <cellStyle name="Normal 2 20 5" xfId="26306"/>
    <cellStyle name="Normal 2 20 6" xfId="26307"/>
    <cellStyle name="Normal 2 20 7" xfId="26308"/>
    <cellStyle name="Normal 2 20 8" xfId="26309"/>
    <cellStyle name="Normal 2 20 9" xfId="26310"/>
    <cellStyle name="Normal 2 21" xfId="26311"/>
    <cellStyle name="Normal 2 21 10" xfId="26312"/>
    <cellStyle name="Normal 2 21 11" xfId="26313"/>
    <cellStyle name="Normal 2 21 12" xfId="26314"/>
    <cellStyle name="Normal 2 21 13" xfId="26315"/>
    <cellStyle name="Normal 2 21 14" xfId="26316"/>
    <cellStyle name="Normal 2 21 15" xfId="26317"/>
    <cellStyle name="Normal 2 21 2" xfId="26318"/>
    <cellStyle name="Normal 2 21 3" xfId="26319"/>
    <cellStyle name="Normal 2 21 4" xfId="26320"/>
    <cellStyle name="Normal 2 21 5" xfId="26321"/>
    <cellStyle name="Normal 2 21 6" xfId="26322"/>
    <cellStyle name="Normal 2 21 7" xfId="26323"/>
    <cellStyle name="Normal 2 21 8" xfId="26324"/>
    <cellStyle name="Normal 2 21 9" xfId="26325"/>
    <cellStyle name="Normal 2 22" xfId="26326"/>
    <cellStyle name="Normal 2 22 10" xfId="26327"/>
    <cellStyle name="Normal 2 22 11" xfId="26328"/>
    <cellStyle name="Normal 2 22 12" xfId="26329"/>
    <cellStyle name="Normal 2 22 13" xfId="26330"/>
    <cellStyle name="Normal 2 22 14" xfId="26331"/>
    <cellStyle name="Normal 2 22 15" xfId="26332"/>
    <cellStyle name="Normal 2 22 2" xfId="26333"/>
    <cellStyle name="Normal 2 22 3" xfId="26334"/>
    <cellStyle name="Normal 2 22 4" xfId="26335"/>
    <cellStyle name="Normal 2 22 5" xfId="26336"/>
    <cellStyle name="Normal 2 22 6" xfId="26337"/>
    <cellStyle name="Normal 2 22 7" xfId="26338"/>
    <cellStyle name="Normal 2 22 8" xfId="26339"/>
    <cellStyle name="Normal 2 22 9" xfId="26340"/>
    <cellStyle name="Normal 2 23" xfId="26341"/>
    <cellStyle name="Normal 2 23 10" xfId="26342"/>
    <cellStyle name="Normal 2 23 11" xfId="26343"/>
    <cellStyle name="Normal 2 23 12" xfId="26344"/>
    <cellStyle name="Normal 2 23 13" xfId="26345"/>
    <cellStyle name="Normal 2 23 14" xfId="26346"/>
    <cellStyle name="Normal 2 23 15" xfId="26347"/>
    <cellStyle name="Normal 2 23 2" xfId="26348"/>
    <cellStyle name="Normal 2 23 3" xfId="26349"/>
    <cellStyle name="Normal 2 23 4" xfId="26350"/>
    <cellStyle name="Normal 2 23 5" xfId="26351"/>
    <cellStyle name="Normal 2 23 6" xfId="26352"/>
    <cellStyle name="Normal 2 23 7" xfId="26353"/>
    <cellStyle name="Normal 2 23 8" xfId="26354"/>
    <cellStyle name="Normal 2 23 9" xfId="26355"/>
    <cellStyle name="Normal 2 24" xfId="26356"/>
    <cellStyle name="Normal 2 24 10" xfId="26357"/>
    <cellStyle name="Normal 2 24 11" xfId="26358"/>
    <cellStyle name="Normal 2 24 12" xfId="26359"/>
    <cellStyle name="Normal 2 24 13" xfId="26360"/>
    <cellStyle name="Normal 2 24 14" xfId="26361"/>
    <cellStyle name="Normal 2 24 15" xfId="26362"/>
    <cellStyle name="Normal 2 24 2" xfId="26363"/>
    <cellStyle name="Normal 2 24 3" xfId="26364"/>
    <cellStyle name="Normal 2 24 4" xfId="26365"/>
    <cellStyle name="Normal 2 24 5" xfId="26366"/>
    <cellStyle name="Normal 2 24 6" xfId="26367"/>
    <cellStyle name="Normal 2 24 7" xfId="26368"/>
    <cellStyle name="Normal 2 24 8" xfId="26369"/>
    <cellStyle name="Normal 2 24 9" xfId="26370"/>
    <cellStyle name="Normal 2 25" xfId="26371"/>
    <cellStyle name="Normal 2 25 10" xfId="26372"/>
    <cellStyle name="Normal 2 25 11" xfId="26373"/>
    <cellStyle name="Normal 2 25 12" xfId="26374"/>
    <cellStyle name="Normal 2 25 13" xfId="26375"/>
    <cellStyle name="Normal 2 25 14" xfId="26376"/>
    <cellStyle name="Normal 2 25 15" xfId="26377"/>
    <cellStyle name="Normal 2 25 2" xfId="26378"/>
    <cellStyle name="Normal 2 25 3" xfId="26379"/>
    <cellStyle name="Normal 2 25 4" xfId="26380"/>
    <cellStyle name="Normal 2 25 5" xfId="26381"/>
    <cellStyle name="Normal 2 25 6" xfId="26382"/>
    <cellStyle name="Normal 2 25 7" xfId="26383"/>
    <cellStyle name="Normal 2 25 8" xfId="26384"/>
    <cellStyle name="Normal 2 25 9" xfId="26385"/>
    <cellStyle name="Normal 2 26" xfId="26386"/>
    <cellStyle name="Normal 2 26 10" xfId="26387"/>
    <cellStyle name="Normal 2 26 11" xfId="26388"/>
    <cellStyle name="Normal 2 26 12" xfId="26389"/>
    <cellStyle name="Normal 2 26 13" xfId="26390"/>
    <cellStyle name="Normal 2 26 14" xfId="26391"/>
    <cellStyle name="Normal 2 26 15" xfId="26392"/>
    <cellStyle name="Normal 2 26 2" xfId="26393"/>
    <cellStyle name="Normal 2 26 3" xfId="26394"/>
    <cellStyle name="Normal 2 26 4" xfId="26395"/>
    <cellStyle name="Normal 2 26 5" xfId="26396"/>
    <cellStyle name="Normal 2 26 6" xfId="26397"/>
    <cellStyle name="Normal 2 26 7" xfId="26398"/>
    <cellStyle name="Normal 2 26 8" xfId="26399"/>
    <cellStyle name="Normal 2 26 9" xfId="26400"/>
    <cellStyle name="Normal 2 27" xfId="26401"/>
    <cellStyle name="Normal 2 27 10" xfId="26402"/>
    <cellStyle name="Normal 2 27 11" xfId="26403"/>
    <cellStyle name="Normal 2 27 12" xfId="26404"/>
    <cellStyle name="Normal 2 27 13" xfId="26405"/>
    <cellStyle name="Normal 2 27 14" xfId="26406"/>
    <cellStyle name="Normal 2 27 15" xfId="26407"/>
    <cellStyle name="Normal 2 27 2" xfId="26408"/>
    <cellStyle name="Normal 2 27 3" xfId="26409"/>
    <cellStyle name="Normal 2 27 4" xfId="26410"/>
    <cellStyle name="Normal 2 27 5" xfId="26411"/>
    <cellStyle name="Normal 2 27 6" xfId="26412"/>
    <cellStyle name="Normal 2 27 7" xfId="26413"/>
    <cellStyle name="Normal 2 27 8" xfId="26414"/>
    <cellStyle name="Normal 2 27 9" xfId="26415"/>
    <cellStyle name="Normal 2 28" xfId="26416"/>
    <cellStyle name="Normal 2 28 10" xfId="26417"/>
    <cellStyle name="Normal 2 28 11" xfId="26418"/>
    <cellStyle name="Normal 2 28 12" xfId="26419"/>
    <cellStyle name="Normal 2 28 13" xfId="26420"/>
    <cellStyle name="Normal 2 28 14" xfId="26421"/>
    <cellStyle name="Normal 2 28 15" xfId="26422"/>
    <cellStyle name="Normal 2 28 2" xfId="26423"/>
    <cellStyle name="Normal 2 28 3" xfId="26424"/>
    <cellStyle name="Normal 2 28 4" xfId="26425"/>
    <cellStyle name="Normal 2 28 5" xfId="26426"/>
    <cellStyle name="Normal 2 28 6" xfId="26427"/>
    <cellStyle name="Normal 2 28 7" xfId="26428"/>
    <cellStyle name="Normal 2 28 8" xfId="26429"/>
    <cellStyle name="Normal 2 28 9" xfId="26430"/>
    <cellStyle name="Normal 2 29" xfId="26431"/>
    <cellStyle name="Normal 2 29 10" xfId="26432"/>
    <cellStyle name="Normal 2 29 11" xfId="26433"/>
    <cellStyle name="Normal 2 29 12" xfId="26434"/>
    <cellStyle name="Normal 2 29 13" xfId="26435"/>
    <cellStyle name="Normal 2 29 14" xfId="26436"/>
    <cellStyle name="Normal 2 29 15" xfId="26437"/>
    <cellStyle name="Normal 2 29 2" xfId="26438"/>
    <cellStyle name="Normal 2 29 3" xfId="26439"/>
    <cellStyle name="Normal 2 29 4" xfId="26440"/>
    <cellStyle name="Normal 2 29 5" xfId="26441"/>
    <cellStyle name="Normal 2 29 6" xfId="26442"/>
    <cellStyle name="Normal 2 29 7" xfId="26443"/>
    <cellStyle name="Normal 2 29 8" xfId="26444"/>
    <cellStyle name="Normal 2 29 9" xfId="26445"/>
    <cellStyle name="Normal 2 3" xfId="26446"/>
    <cellStyle name="Normal 2 3 10" xfId="26447"/>
    <cellStyle name="Normal 2 3 11" xfId="26448"/>
    <cellStyle name="Normal 2 3 12" xfId="26449"/>
    <cellStyle name="Normal 2 3 13" xfId="26450"/>
    <cellStyle name="Normal 2 3 14" xfId="26451"/>
    <cellStyle name="Normal 2 3 15" xfId="26452"/>
    <cellStyle name="Normal 2 3 16" xfId="26453"/>
    <cellStyle name="Normal 2 3 17" xfId="26454"/>
    <cellStyle name="Normal 2 3 18" xfId="26455"/>
    <cellStyle name="Normal 2 3 19" xfId="26456"/>
    <cellStyle name="Normal 2 3 2" xfId="26457"/>
    <cellStyle name="Normal 2 3 2 2" xfId="26458"/>
    <cellStyle name="Normal 2 3 20" xfId="26459"/>
    <cellStyle name="Normal 2 3 21" xfId="26460"/>
    <cellStyle name="Normal 2 3 22" xfId="26461"/>
    <cellStyle name="Normal 2 3 23" xfId="26462"/>
    <cellStyle name="Normal 2 3 24" xfId="26463"/>
    <cellStyle name="Normal 2 3 25" xfId="26464"/>
    <cellStyle name="Normal 2 3 26" xfId="26465"/>
    <cellStyle name="Normal 2 3 27" xfId="26466"/>
    <cellStyle name="Normal 2 3 28" xfId="26467"/>
    <cellStyle name="Normal 2 3 29" xfId="26468"/>
    <cellStyle name="Normal 2 3 3" xfId="26469"/>
    <cellStyle name="Normal 2 3 30" xfId="26470"/>
    <cellStyle name="Normal 2 3 31" xfId="26471"/>
    <cellStyle name="Normal 2 3 4" xfId="26472"/>
    <cellStyle name="Normal 2 3 5" xfId="26473"/>
    <cellStyle name="Normal 2 3 6" xfId="26474"/>
    <cellStyle name="Normal 2 3 7" xfId="26475"/>
    <cellStyle name="Normal 2 3 8" xfId="26476"/>
    <cellStyle name="Normal 2 3 9" xfId="26477"/>
    <cellStyle name="Normal 2 30" xfId="26478"/>
    <cellStyle name="Normal 2 30 10" xfId="26479"/>
    <cellStyle name="Normal 2 30 11" xfId="26480"/>
    <cellStyle name="Normal 2 30 12" xfId="26481"/>
    <cellStyle name="Normal 2 30 13" xfId="26482"/>
    <cellStyle name="Normal 2 30 14" xfId="26483"/>
    <cellStyle name="Normal 2 30 15" xfId="26484"/>
    <cellStyle name="Normal 2 30 2" xfId="26485"/>
    <cellStyle name="Normal 2 30 3" xfId="26486"/>
    <cellStyle name="Normal 2 30 4" xfId="26487"/>
    <cellStyle name="Normal 2 30 5" xfId="26488"/>
    <cellStyle name="Normal 2 30 6" xfId="26489"/>
    <cellStyle name="Normal 2 30 7" xfId="26490"/>
    <cellStyle name="Normal 2 30 8" xfId="26491"/>
    <cellStyle name="Normal 2 30 9" xfId="26492"/>
    <cellStyle name="Normal 2 31" xfId="26493"/>
    <cellStyle name="Normal 2 31 10" xfId="26494"/>
    <cellStyle name="Normal 2 31 11" xfId="26495"/>
    <cellStyle name="Normal 2 31 12" xfId="26496"/>
    <cellStyle name="Normal 2 31 13" xfId="26497"/>
    <cellStyle name="Normal 2 31 14" xfId="26498"/>
    <cellStyle name="Normal 2 31 15" xfId="26499"/>
    <cellStyle name="Normal 2 31 2" xfId="26500"/>
    <cellStyle name="Normal 2 31 3" xfId="26501"/>
    <cellStyle name="Normal 2 31 4" xfId="26502"/>
    <cellStyle name="Normal 2 31 5" xfId="26503"/>
    <cellStyle name="Normal 2 31 6" xfId="26504"/>
    <cellStyle name="Normal 2 31 7" xfId="26505"/>
    <cellStyle name="Normal 2 31 8" xfId="26506"/>
    <cellStyle name="Normal 2 31 9" xfId="26507"/>
    <cellStyle name="Normal 2 32" xfId="26508"/>
    <cellStyle name="Normal 2 32 10" xfId="26509"/>
    <cellStyle name="Normal 2 32 11" xfId="26510"/>
    <cellStyle name="Normal 2 32 12" xfId="26511"/>
    <cellStyle name="Normal 2 32 13" xfId="26512"/>
    <cellStyle name="Normal 2 32 14" xfId="26513"/>
    <cellStyle name="Normal 2 32 15" xfId="26514"/>
    <cellStyle name="Normal 2 32 2" xfId="26515"/>
    <cellStyle name="Normal 2 32 3" xfId="26516"/>
    <cellStyle name="Normal 2 32 4" xfId="26517"/>
    <cellStyle name="Normal 2 32 5" xfId="26518"/>
    <cellStyle name="Normal 2 32 6" xfId="26519"/>
    <cellStyle name="Normal 2 32 7" xfId="26520"/>
    <cellStyle name="Normal 2 32 8" xfId="26521"/>
    <cellStyle name="Normal 2 32 9" xfId="26522"/>
    <cellStyle name="Normal 2 33" xfId="26523"/>
    <cellStyle name="Normal 2 33 10" xfId="26524"/>
    <cellStyle name="Normal 2 33 11" xfId="26525"/>
    <cellStyle name="Normal 2 33 12" xfId="26526"/>
    <cellStyle name="Normal 2 33 13" xfId="26527"/>
    <cellStyle name="Normal 2 33 14" xfId="26528"/>
    <cellStyle name="Normal 2 33 15" xfId="26529"/>
    <cellStyle name="Normal 2 33 2" xfId="26530"/>
    <cellStyle name="Normal 2 33 3" xfId="26531"/>
    <cellStyle name="Normal 2 33 4" xfId="26532"/>
    <cellStyle name="Normal 2 33 5" xfId="26533"/>
    <cellStyle name="Normal 2 33 6" xfId="26534"/>
    <cellStyle name="Normal 2 33 7" xfId="26535"/>
    <cellStyle name="Normal 2 33 8" xfId="26536"/>
    <cellStyle name="Normal 2 33 9" xfId="26537"/>
    <cellStyle name="Normal 2 34" xfId="26538"/>
    <cellStyle name="Normal 2 34 10" xfId="26539"/>
    <cellStyle name="Normal 2 34 11" xfId="26540"/>
    <cellStyle name="Normal 2 34 12" xfId="26541"/>
    <cellStyle name="Normal 2 34 13" xfId="26542"/>
    <cellStyle name="Normal 2 34 14" xfId="26543"/>
    <cellStyle name="Normal 2 34 15" xfId="26544"/>
    <cellStyle name="Normal 2 34 2" xfId="26545"/>
    <cellStyle name="Normal 2 34 3" xfId="26546"/>
    <cellStyle name="Normal 2 34 4" xfId="26547"/>
    <cellStyle name="Normal 2 34 5" xfId="26548"/>
    <cellStyle name="Normal 2 34 6" xfId="26549"/>
    <cellStyle name="Normal 2 34 7" xfId="26550"/>
    <cellStyle name="Normal 2 34 8" xfId="26551"/>
    <cellStyle name="Normal 2 34 9" xfId="26552"/>
    <cellStyle name="Normal 2 35" xfId="26553"/>
    <cellStyle name="Normal 2 35 10" xfId="26554"/>
    <cellStyle name="Normal 2 35 11" xfId="26555"/>
    <cellStyle name="Normal 2 35 12" xfId="26556"/>
    <cellStyle name="Normal 2 35 13" xfId="26557"/>
    <cellStyle name="Normal 2 35 14" xfId="26558"/>
    <cellStyle name="Normal 2 35 15" xfId="26559"/>
    <cellStyle name="Normal 2 35 2" xfId="26560"/>
    <cellStyle name="Normal 2 35 3" xfId="26561"/>
    <cellStyle name="Normal 2 35 4" xfId="26562"/>
    <cellStyle name="Normal 2 35 5" xfId="26563"/>
    <cellStyle name="Normal 2 35 6" xfId="26564"/>
    <cellStyle name="Normal 2 35 7" xfId="26565"/>
    <cellStyle name="Normal 2 35 8" xfId="26566"/>
    <cellStyle name="Normal 2 35 9" xfId="26567"/>
    <cellStyle name="Normal 2 36" xfId="26568"/>
    <cellStyle name="Normal 2 36 10" xfId="26569"/>
    <cellStyle name="Normal 2 36 11" xfId="26570"/>
    <cellStyle name="Normal 2 36 12" xfId="26571"/>
    <cellStyle name="Normal 2 36 13" xfId="26572"/>
    <cellStyle name="Normal 2 36 14" xfId="26573"/>
    <cellStyle name="Normal 2 36 15" xfId="26574"/>
    <cellStyle name="Normal 2 36 2" xfId="26575"/>
    <cellStyle name="Normal 2 36 3" xfId="26576"/>
    <cellStyle name="Normal 2 36 4" xfId="26577"/>
    <cellStyle name="Normal 2 36 5" xfId="26578"/>
    <cellStyle name="Normal 2 36 6" xfId="26579"/>
    <cellStyle name="Normal 2 36 7" xfId="26580"/>
    <cellStyle name="Normal 2 36 8" xfId="26581"/>
    <cellStyle name="Normal 2 36 9" xfId="26582"/>
    <cellStyle name="Normal 2 37" xfId="26583"/>
    <cellStyle name="Normal 2 37 10" xfId="26584"/>
    <cellStyle name="Normal 2 37 11" xfId="26585"/>
    <cellStyle name="Normal 2 37 12" xfId="26586"/>
    <cellStyle name="Normal 2 37 13" xfId="26587"/>
    <cellStyle name="Normal 2 37 14" xfId="26588"/>
    <cellStyle name="Normal 2 37 15" xfId="26589"/>
    <cellStyle name="Normal 2 37 2" xfId="26590"/>
    <cellStyle name="Normal 2 37 3" xfId="26591"/>
    <cellStyle name="Normal 2 37 4" xfId="26592"/>
    <cellStyle name="Normal 2 37 5" xfId="26593"/>
    <cellStyle name="Normal 2 37 6" xfId="26594"/>
    <cellStyle name="Normal 2 37 7" xfId="26595"/>
    <cellStyle name="Normal 2 37 8" xfId="26596"/>
    <cellStyle name="Normal 2 37 9" xfId="26597"/>
    <cellStyle name="Normal 2 38" xfId="26598"/>
    <cellStyle name="Normal 2 38 10" xfId="26599"/>
    <cellStyle name="Normal 2 38 11" xfId="26600"/>
    <cellStyle name="Normal 2 38 12" xfId="26601"/>
    <cellStyle name="Normal 2 38 13" xfId="26602"/>
    <cellStyle name="Normal 2 38 14" xfId="26603"/>
    <cellStyle name="Normal 2 38 15" xfId="26604"/>
    <cellStyle name="Normal 2 38 2" xfId="26605"/>
    <cellStyle name="Normal 2 38 3" xfId="26606"/>
    <cellStyle name="Normal 2 38 4" xfId="26607"/>
    <cellStyle name="Normal 2 38 5" xfId="26608"/>
    <cellStyle name="Normal 2 38 6" xfId="26609"/>
    <cellStyle name="Normal 2 38 7" xfId="26610"/>
    <cellStyle name="Normal 2 38 8" xfId="26611"/>
    <cellStyle name="Normal 2 38 9" xfId="26612"/>
    <cellStyle name="Normal 2 39" xfId="26613"/>
    <cellStyle name="Normal 2 39 10" xfId="26614"/>
    <cellStyle name="Normal 2 39 11" xfId="26615"/>
    <cellStyle name="Normal 2 39 12" xfId="26616"/>
    <cellStyle name="Normal 2 39 13" xfId="26617"/>
    <cellStyle name="Normal 2 39 14" xfId="26618"/>
    <cellStyle name="Normal 2 39 15" xfId="26619"/>
    <cellStyle name="Normal 2 39 2" xfId="26620"/>
    <cellStyle name="Normal 2 39 3" xfId="26621"/>
    <cellStyle name="Normal 2 39 4" xfId="26622"/>
    <cellStyle name="Normal 2 39 5" xfId="26623"/>
    <cellStyle name="Normal 2 39 6" xfId="26624"/>
    <cellStyle name="Normal 2 39 7" xfId="26625"/>
    <cellStyle name="Normal 2 39 8" xfId="26626"/>
    <cellStyle name="Normal 2 39 9" xfId="26627"/>
    <cellStyle name="Normal 2 4" xfId="26628"/>
    <cellStyle name="Normal 2 4 10" xfId="26629"/>
    <cellStyle name="Normal 2 4 11" xfId="26630"/>
    <cellStyle name="Normal 2 4 12" xfId="26631"/>
    <cellStyle name="Normal 2 4 13" xfId="26632"/>
    <cellStyle name="Normal 2 4 14" xfId="26633"/>
    <cellStyle name="Normal 2 4 15" xfId="26634"/>
    <cellStyle name="Normal 2 4 2" xfId="26635"/>
    <cellStyle name="Normal 2 4 3" xfId="26636"/>
    <cellStyle name="Normal 2 4 4" xfId="26637"/>
    <cellStyle name="Normal 2 4 5" xfId="26638"/>
    <cellStyle name="Normal 2 4 6" xfId="26639"/>
    <cellStyle name="Normal 2 4 7" xfId="26640"/>
    <cellStyle name="Normal 2 4 8" xfId="26641"/>
    <cellStyle name="Normal 2 4 9" xfId="26642"/>
    <cellStyle name="Normal 2 40" xfId="26643"/>
    <cellStyle name="Normal 2 40 10" xfId="26644"/>
    <cellStyle name="Normal 2 40 11" xfId="26645"/>
    <cellStyle name="Normal 2 40 12" xfId="26646"/>
    <cellStyle name="Normal 2 40 13" xfId="26647"/>
    <cellStyle name="Normal 2 40 14" xfId="26648"/>
    <cellStyle name="Normal 2 40 15" xfId="26649"/>
    <cellStyle name="Normal 2 40 2" xfId="26650"/>
    <cellStyle name="Normal 2 40 3" xfId="26651"/>
    <cellStyle name="Normal 2 40 4" xfId="26652"/>
    <cellStyle name="Normal 2 40 5" xfId="26653"/>
    <cellStyle name="Normal 2 40 6" xfId="26654"/>
    <cellStyle name="Normal 2 40 7" xfId="26655"/>
    <cellStyle name="Normal 2 40 8" xfId="26656"/>
    <cellStyle name="Normal 2 40 9" xfId="26657"/>
    <cellStyle name="Normal 2 41" xfId="26658"/>
    <cellStyle name="Normal 2 41 10" xfId="26659"/>
    <cellStyle name="Normal 2 41 11" xfId="26660"/>
    <cellStyle name="Normal 2 41 12" xfId="26661"/>
    <cellStyle name="Normal 2 41 13" xfId="26662"/>
    <cellStyle name="Normal 2 41 14" xfId="26663"/>
    <cellStyle name="Normal 2 41 15" xfId="26664"/>
    <cellStyle name="Normal 2 41 2" xfId="26665"/>
    <cellStyle name="Normal 2 41 3" xfId="26666"/>
    <cellStyle name="Normal 2 41 4" xfId="26667"/>
    <cellStyle name="Normal 2 41 5" xfId="26668"/>
    <cellStyle name="Normal 2 41 6" xfId="26669"/>
    <cellStyle name="Normal 2 41 7" xfId="26670"/>
    <cellStyle name="Normal 2 41 8" xfId="26671"/>
    <cellStyle name="Normal 2 41 9" xfId="26672"/>
    <cellStyle name="Normal 2 42" xfId="26673"/>
    <cellStyle name="Normal 2 42 10" xfId="26674"/>
    <cellStyle name="Normal 2 42 11" xfId="26675"/>
    <cellStyle name="Normal 2 42 12" xfId="26676"/>
    <cellStyle name="Normal 2 42 13" xfId="26677"/>
    <cellStyle name="Normal 2 42 14" xfId="26678"/>
    <cellStyle name="Normal 2 42 15" xfId="26679"/>
    <cellStyle name="Normal 2 42 2" xfId="26680"/>
    <cellStyle name="Normal 2 42 3" xfId="26681"/>
    <cellStyle name="Normal 2 42 4" xfId="26682"/>
    <cellStyle name="Normal 2 42 5" xfId="26683"/>
    <cellStyle name="Normal 2 42 6" xfId="26684"/>
    <cellStyle name="Normal 2 42 7" xfId="26685"/>
    <cellStyle name="Normal 2 42 8" xfId="26686"/>
    <cellStyle name="Normal 2 42 9" xfId="26687"/>
    <cellStyle name="Normal 2 43" xfId="26688"/>
    <cellStyle name="Normal 2 43 10" xfId="26689"/>
    <cellStyle name="Normal 2 43 11" xfId="26690"/>
    <cellStyle name="Normal 2 43 12" xfId="26691"/>
    <cellStyle name="Normal 2 43 13" xfId="26692"/>
    <cellStyle name="Normal 2 43 14" xfId="26693"/>
    <cellStyle name="Normal 2 43 15" xfId="26694"/>
    <cellStyle name="Normal 2 43 2" xfId="26695"/>
    <cellStyle name="Normal 2 43 3" xfId="26696"/>
    <cellStyle name="Normal 2 43 4" xfId="26697"/>
    <cellStyle name="Normal 2 43 5" xfId="26698"/>
    <cellStyle name="Normal 2 43 6" xfId="26699"/>
    <cellStyle name="Normal 2 43 7" xfId="26700"/>
    <cellStyle name="Normal 2 43 8" xfId="26701"/>
    <cellStyle name="Normal 2 43 9" xfId="26702"/>
    <cellStyle name="Normal 2 44" xfId="26703"/>
    <cellStyle name="Normal 2 44 10" xfId="26704"/>
    <cellStyle name="Normal 2 44 11" xfId="26705"/>
    <cellStyle name="Normal 2 44 12" xfId="26706"/>
    <cellStyle name="Normal 2 44 13" xfId="26707"/>
    <cellStyle name="Normal 2 44 14" xfId="26708"/>
    <cellStyle name="Normal 2 44 15" xfId="26709"/>
    <cellStyle name="Normal 2 44 2" xfId="26710"/>
    <cellStyle name="Normal 2 44 3" xfId="26711"/>
    <cellStyle name="Normal 2 44 4" xfId="26712"/>
    <cellStyle name="Normal 2 44 5" xfId="26713"/>
    <cellStyle name="Normal 2 44 6" xfId="26714"/>
    <cellStyle name="Normal 2 44 7" xfId="26715"/>
    <cellStyle name="Normal 2 44 8" xfId="26716"/>
    <cellStyle name="Normal 2 44 9" xfId="26717"/>
    <cellStyle name="Normal 2 45" xfId="26718"/>
    <cellStyle name="Normal 2 45 10" xfId="26719"/>
    <cellStyle name="Normal 2 45 11" xfId="26720"/>
    <cellStyle name="Normal 2 45 12" xfId="26721"/>
    <cellStyle name="Normal 2 45 13" xfId="26722"/>
    <cellStyle name="Normal 2 45 14" xfId="26723"/>
    <cellStyle name="Normal 2 45 15" xfId="26724"/>
    <cellStyle name="Normal 2 45 2" xfId="26725"/>
    <cellStyle name="Normal 2 45 3" xfId="26726"/>
    <cellStyle name="Normal 2 45 4" xfId="26727"/>
    <cellStyle name="Normal 2 45 5" xfId="26728"/>
    <cellStyle name="Normal 2 45 6" xfId="26729"/>
    <cellStyle name="Normal 2 45 7" xfId="26730"/>
    <cellStyle name="Normal 2 45 8" xfId="26731"/>
    <cellStyle name="Normal 2 45 9" xfId="26732"/>
    <cellStyle name="Normal 2 46" xfId="26733"/>
    <cellStyle name="Normal 2 46 10" xfId="26734"/>
    <cellStyle name="Normal 2 46 11" xfId="26735"/>
    <cellStyle name="Normal 2 46 12" xfId="26736"/>
    <cellStyle name="Normal 2 46 13" xfId="26737"/>
    <cellStyle name="Normal 2 46 14" xfId="26738"/>
    <cellStyle name="Normal 2 46 15" xfId="26739"/>
    <cellStyle name="Normal 2 46 16" xfId="26740"/>
    <cellStyle name="Normal 2 46 17" xfId="26741"/>
    <cellStyle name="Normal 2 46 18" xfId="26742"/>
    <cellStyle name="Normal 2 46 19" xfId="26743"/>
    <cellStyle name="Normal 2 46 2" xfId="26744"/>
    <cellStyle name="Normal 2 46 20" xfId="26745"/>
    <cellStyle name="Normal 2 46 21" xfId="26746"/>
    <cellStyle name="Normal 2 46 22" xfId="26747"/>
    <cellStyle name="Normal 2 46 23" xfId="26748"/>
    <cellStyle name="Normal 2 46 3" xfId="26749"/>
    <cellStyle name="Normal 2 46 4" xfId="26750"/>
    <cellStyle name="Normal 2 46 5" xfId="26751"/>
    <cellStyle name="Normal 2 46 6" xfId="26752"/>
    <cellStyle name="Normal 2 46 7" xfId="26753"/>
    <cellStyle name="Normal 2 46 8" xfId="26754"/>
    <cellStyle name="Normal 2 46 9" xfId="26755"/>
    <cellStyle name="Normal 2 47" xfId="26756"/>
    <cellStyle name="Normal 2 47 10" xfId="26757"/>
    <cellStyle name="Normal 2 47 11" xfId="26758"/>
    <cellStyle name="Normal 2 47 12" xfId="26759"/>
    <cellStyle name="Normal 2 47 13" xfId="26760"/>
    <cellStyle name="Normal 2 47 14" xfId="26761"/>
    <cellStyle name="Normal 2 47 15" xfId="26762"/>
    <cellStyle name="Normal 2 47 16" xfId="26763"/>
    <cellStyle name="Normal 2 47 17" xfId="26764"/>
    <cellStyle name="Normal 2 47 18" xfId="26765"/>
    <cellStyle name="Normal 2 47 19" xfId="26766"/>
    <cellStyle name="Normal 2 47 2" xfId="26767"/>
    <cellStyle name="Normal 2 47 20" xfId="26768"/>
    <cellStyle name="Normal 2 47 21" xfId="26769"/>
    <cellStyle name="Normal 2 47 22" xfId="26770"/>
    <cellStyle name="Normal 2 47 23" xfId="26771"/>
    <cellStyle name="Normal 2 47 3" xfId="26772"/>
    <cellStyle name="Normal 2 47 4" xfId="26773"/>
    <cellStyle name="Normal 2 47 5" xfId="26774"/>
    <cellStyle name="Normal 2 47 6" xfId="26775"/>
    <cellStyle name="Normal 2 47 7" xfId="26776"/>
    <cellStyle name="Normal 2 47 8" xfId="26777"/>
    <cellStyle name="Normal 2 47 9" xfId="26778"/>
    <cellStyle name="Normal 2 48" xfId="26779"/>
    <cellStyle name="Normal 2 48 10" xfId="26780"/>
    <cellStyle name="Normal 2 48 11" xfId="26781"/>
    <cellStyle name="Normal 2 48 12" xfId="26782"/>
    <cellStyle name="Normal 2 48 13" xfId="26783"/>
    <cellStyle name="Normal 2 48 14" xfId="26784"/>
    <cellStyle name="Normal 2 48 15" xfId="26785"/>
    <cellStyle name="Normal 2 48 16" xfId="26786"/>
    <cellStyle name="Normal 2 48 17" xfId="26787"/>
    <cellStyle name="Normal 2 48 18" xfId="26788"/>
    <cellStyle name="Normal 2 48 19" xfId="26789"/>
    <cellStyle name="Normal 2 48 2" xfId="26790"/>
    <cellStyle name="Normal 2 48 20" xfId="26791"/>
    <cellStyle name="Normal 2 48 21" xfId="26792"/>
    <cellStyle name="Normal 2 48 22" xfId="26793"/>
    <cellStyle name="Normal 2 48 23" xfId="26794"/>
    <cellStyle name="Normal 2 48 3" xfId="26795"/>
    <cellStyle name="Normal 2 48 4" xfId="26796"/>
    <cellStyle name="Normal 2 48 5" xfId="26797"/>
    <cellStyle name="Normal 2 48 6" xfId="26798"/>
    <cellStyle name="Normal 2 48 7" xfId="26799"/>
    <cellStyle name="Normal 2 48 8" xfId="26800"/>
    <cellStyle name="Normal 2 48 9" xfId="26801"/>
    <cellStyle name="Normal 2 49" xfId="26802"/>
    <cellStyle name="Normal 2 49 10" xfId="26803"/>
    <cellStyle name="Normal 2 49 11" xfId="26804"/>
    <cellStyle name="Normal 2 49 12" xfId="26805"/>
    <cellStyle name="Normal 2 49 13" xfId="26806"/>
    <cellStyle name="Normal 2 49 14" xfId="26807"/>
    <cellStyle name="Normal 2 49 15" xfId="26808"/>
    <cellStyle name="Normal 2 49 2" xfId="26809"/>
    <cellStyle name="Normal 2 49 3" xfId="26810"/>
    <cellStyle name="Normal 2 49 4" xfId="26811"/>
    <cellStyle name="Normal 2 49 5" xfId="26812"/>
    <cellStyle name="Normal 2 49 6" xfId="26813"/>
    <cellStyle name="Normal 2 49 7" xfId="26814"/>
    <cellStyle name="Normal 2 49 8" xfId="26815"/>
    <cellStyle name="Normal 2 49 9" xfId="26816"/>
    <cellStyle name="Normal 2 5" xfId="26817"/>
    <cellStyle name="Normal 2 5 10" xfId="26818"/>
    <cellStyle name="Normal 2 5 11" xfId="26819"/>
    <cellStyle name="Normal 2 5 12" xfId="26820"/>
    <cellStyle name="Normal 2 5 13" xfId="26821"/>
    <cellStyle name="Normal 2 5 14" xfId="26822"/>
    <cellStyle name="Normal 2 5 15" xfId="26823"/>
    <cellStyle name="Normal 2 5 2" xfId="26824"/>
    <cellStyle name="Normal 2 5 3" xfId="26825"/>
    <cellStyle name="Normal 2 5 4" xfId="26826"/>
    <cellStyle name="Normal 2 5 5" xfId="26827"/>
    <cellStyle name="Normal 2 5 6" xfId="26828"/>
    <cellStyle name="Normal 2 5 7" xfId="26829"/>
    <cellStyle name="Normal 2 5 8" xfId="26830"/>
    <cellStyle name="Normal 2 5 9" xfId="26831"/>
    <cellStyle name="Normal 2 50" xfId="26832"/>
    <cellStyle name="Normal 2 50 10" xfId="26833"/>
    <cellStyle name="Normal 2 50 11" xfId="26834"/>
    <cellStyle name="Normal 2 50 12" xfId="26835"/>
    <cellStyle name="Normal 2 50 13" xfId="26836"/>
    <cellStyle name="Normal 2 50 14" xfId="26837"/>
    <cellStyle name="Normal 2 50 15" xfId="26838"/>
    <cellStyle name="Normal 2 50 2" xfId="26839"/>
    <cellStyle name="Normal 2 50 3" xfId="26840"/>
    <cellStyle name="Normal 2 50 4" xfId="26841"/>
    <cellStyle name="Normal 2 50 5" xfId="26842"/>
    <cellStyle name="Normal 2 50 6" xfId="26843"/>
    <cellStyle name="Normal 2 50 7" xfId="26844"/>
    <cellStyle name="Normal 2 50 8" xfId="26845"/>
    <cellStyle name="Normal 2 50 9" xfId="26846"/>
    <cellStyle name="Normal 2 51" xfId="26847"/>
    <cellStyle name="Normal 2 51 10" xfId="26848"/>
    <cellStyle name="Normal 2 51 11" xfId="26849"/>
    <cellStyle name="Normal 2 51 12" xfId="26850"/>
    <cellStyle name="Normal 2 51 13" xfId="26851"/>
    <cellStyle name="Normal 2 51 14" xfId="26852"/>
    <cellStyle name="Normal 2 51 15" xfId="26853"/>
    <cellStyle name="Normal 2 51 2" xfId="26854"/>
    <cellStyle name="Normal 2 51 3" xfId="26855"/>
    <cellStyle name="Normal 2 51 4" xfId="26856"/>
    <cellStyle name="Normal 2 51 5" xfId="26857"/>
    <cellStyle name="Normal 2 51 6" xfId="26858"/>
    <cellStyle name="Normal 2 51 7" xfId="26859"/>
    <cellStyle name="Normal 2 51 8" xfId="26860"/>
    <cellStyle name="Normal 2 51 9" xfId="26861"/>
    <cellStyle name="Normal 2 52" xfId="26862"/>
    <cellStyle name="Normal 2 52 10" xfId="26863"/>
    <cellStyle name="Normal 2 52 11" xfId="26864"/>
    <cellStyle name="Normal 2 52 12" xfId="26865"/>
    <cellStyle name="Normal 2 52 13" xfId="26866"/>
    <cellStyle name="Normal 2 52 14" xfId="26867"/>
    <cellStyle name="Normal 2 52 15" xfId="26868"/>
    <cellStyle name="Normal 2 52 2" xfId="26869"/>
    <cellStyle name="Normal 2 52 3" xfId="26870"/>
    <cellStyle name="Normal 2 52 4" xfId="26871"/>
    <cellStyle name="Normal 2 52 5" xfId="26872"/>
    <cellStyle name="Normal 2 52 6" xfId="26873"/>
    <cellStyle name="Normal 2 52 7" xfId="26874"/>
    <cellStyle name="Normal 2 52 8" xfId="26875"/>
    <cellStyle name="Normal 2 52 9" xfId="26876"/>
    <cellStyle name="Normal 2 53" xfId="26877"/>
    <cellStyle name="Normal 2 53 10" xfId="26878"/>
    <cellStyle name="Normal 2 53 11" xfId="26879"/>
    <cellStyle name="Normal 2 53 12" xfId="26880"/>
    <cellStyle name="Normal 2 53 13" xfId="26881"/>
    <cellStyle name="Normal 2 53 14" xfId="26882"/>
    <cellStyle name="Normal 2 53 15" xfId="26883"/>
    <cellStyle name="Normal 2 53 2" xfId="26884"/>
    <cellStyle name="Normal 2 53 3" xfId="26885"/>
    <cellStyle name="Normal 2 53 4" xfId="26886"/>
    <cellStyle name="Normal 2 53 5" xfId="26887"/>
    <cellStyle name="Normal 2 53 6" xfId="26888"/>
    <cellStyle name="Normal 2 53 7" xfId="26889"/>
    <cellStyle name="Normal 2 53 8" xfId="26890"/>
    <cellStyle name="Normal 2 53 9" xfId="26891"/>
    <cellStyle name="Normal 2 54" xfId="26892"/>
    <cellStyle name="Normal 2 54 10" xfId="26893"/>
    <cellStyle name="Normal 2 54 11" xfId="26894"/>
    <cellStyle name="Normal 2 54 12" xfId="26895"/>
    <cellStyle name="Normal 2 54 13" xfId="26896"/>
    <cellStyle name="Normal 2 54 14" xfId="26897"/>
    <cellStyle name="Normal 2 54 15" xfId="26898"/>
    <cellStyle name="Normal 2 54 2" xfId="26899"/>
    <cellStyle name="Normal 2 54 3" xfId="26900"/>
    <cellStyle name="Normal 2 54 4" xfId="26901"/>
    <cellStyle name="Normal 2 54 5" xfId="26902"/>
    <cellStyle name="Normal 2 54 6" xfId="26903"/>
    <cellStyle name="Normal 2 54 7" xfId="26904"/>
    <cellStyle name="Normal 2 54 8" xfId="26905"/>
    <cellStyle name="Normal 2 54 9" xfId="26906"/>
    <cellStyle name="Normal 2 55" xfId="26907"/>
    <cellStyle name="Normal 2 55 10" xfId="26908"/>
    <cellStyle name="Normal 2 55 11" xfId="26909"/>
    <cellStyle name="Normal 2 55 12" xfId="26910"/>
    <cellStyle name="Normal 2 55 13" xfId="26911"/>
    <cellStyle name="Normal 2 55 14" xfId="26912"/>
    <cellStyle name="Normal 2 55 15" xfId="26913"/>
    <cellStyle name="Normal 2 55 2" xfId="26914"/>
    <cellStyle name="Normal 2 55 3" xfId="26915"/>
    <cellStyle name="Normal 2 55 4" xfId="26916"/>
    <cellStyle name="Normal 2 55 5" xfId="26917"/>
    <cellStyle name="Normal 2 55 6" xfId="26918"/>
    <cellStyle name="Normal 2 55 7" xfId="26919"/>
    <cellStyle name="Normal 2 55 8" xfId="26920"/>
    <cellStyle name="Normal 2 55 9" xfId="26921"/>
    <cellStyle name="Normal 2 56" xfId="26922"/>
    <cellStyle name="Normal 2 56 10" xfId="26923"/>
    <cellStyle name="Normal 2 56 11" xfId="26924"/>
    <cellStyle name="Normal 2 56 12" xfId="26925"/>
    <cellStyle name="Normal 2 56 13" xfId="26926"/>
    <cellStyle name="Normal 2 56 14" xfId="26927"/>
    <cellStyle name="Normal 2 56 15" xfId="26928"/>
    <cellStyle name="Normal 2 56 2" xfId="26929"/>
    <cellStyle name="Normal 2 56 3" xfId="26930"/>
    <cellStyle name="Normal 2 56 4" xfId="26931"/>
    <cellStyle name="Normal 2 56 5" xfId="26932"/>
    <cellStyle name="Normal 2 56 6" xfId="26933"/>
    <cellStyle name="Normal 2 56 7" xfId="26934"/>
    <cellStyle name="Normal 2 56 8" xfId="26935"/>
    <cellStyle name="Normal 2 56 9" xfId="26936"/>
    <cellStyle name="Normal 2 57" xfId="26937"/>
    <cellStyle name="Normal 2 57 10" xfId="26938"/>
    <cellStyle name="Normal 2 57 11" xfId="26939"/>
    <cellStyle name="Normal 2 57 12" xfId="26940"/>
    <cellStyle name="Normal 2 57 13" xfId="26941"/>
    <cellStyle name="Normal 2 57 14" xfId="26942"/>
    <cellStyle name="Normal 2 57 15" xfId="26943"/>
    <cellStyle name="Normal 2 57 2" xfId="26944"/>
    <cellStyle name="Normal 2 57 3" xfId="26945"/>
    <cellStyle name="Normal 2 57 4" xfId="26946"/>
    <cellStyle name="Normal 2 57 5" xfId="26947"/>
    <cellStyle name="Normal 2 57 6" xfId="26948"/>
    <cellStyle name="Normal 2 57 7" xfId="26949"/>
    <cellStyle name="Normal 2 57 8" xfId="26950"/>
    <cellStyle name="Normal 2 57 9" xfId="26951"/>
    <cellStyle name="Normal 2 58" xfId="26952"/>
    <cellStyle name="Normal 2 58 10" xfId="26953"/>
    <cellStyle name="Normal 2 58 11" xfId="26954"/>
    <cellStyle name="Normal 2 58 12" xfId="26955"/>
    <cellStyle name="Normal 2 58 13" xfId="26956"/>
    <cellStyle name="Normal 2 58 14" xfId="26957"/>
    <cellStyle name="Normal 2 58 15" xfId="26958"/>
    <cellStyle name="Normal 2 58 2" xfId="26959"/>
    <cellStyle name="Normal 2 58 3" xfId="26960"/>
    <cellStyle name="Normal 2 58 4" xfId="26961"/>
    <cellStyle name="Normal 2 58 5" xfId="26962"/>
    <cellStyle name="Normal 2 58 6" xfId="26963"/>
    <cellStyle name="Normal 2 58 7" xfId="26964"/>
    <cellStyle name="Normal 2 58 8" xfId="26965"/>
    <cellStyle name="Normal 2 58 9" xfId="26966"/>
    <cellStyle name="Normal 2 59" xfId="26967"/>
    <cellStyle name="Normal 2 59 10" xfId="26968"/>
    <cellStyle name="Normal 2 59 11" xfId="26969"/>
    <cellStyle name="Normal 2 59 12" xfId="26970"/>
    <cellStyle name="Normal 2 59 13" xfId="26971"/>
    <cellStyle name="Normal 2 59 14" xfId="26972"/>
    <cellStyle name="Normal 2 59 15" xfId="26973"/>
    <cellStyle name="Normal 2 59 2" xfId="26974"/>
    <cellStyle name="Normal 2 59 3" xfId="26975"/>
    <cellStyle name="Normal 2 59 4" xfId="26976"/>
    <cellStyle name="Normal 2 59 5" xfId="26977"/>
    <cellStyle name="Normal 2 59 6" xfId="26978"/>
    <cellStyle name="Normal 2 59 7" xfId="26979"/>
    <cellStyle name="Normal 2 59 8" xfId="26980"/>
    <cellStyle name="Normal 2 59 9" xfId="26981"/>
    <cellStyle name="Normal 2 6" xfId="26982"/>
    <cellStyle name="Normal 2 6 10" xfId="26983"/>
    <cellStyle name="Normal 2 6 11" xfId="26984"/>
    <cellStyle name="Normal 2 6 12" xfId="26985"/>
    <cellStyle name="Normal 2 6 13" xfId="26986"/>
    <cellStyle name="Normal 2 6 14" xfId="26987"/>
    <cellStyle name="Normal 2 6 15" xfId="26988"/>
    <cellStyle name="Normal 2 6 2" xfId="26989"/>
    <cellStyle name="Normal 2 6 3" xfId="26990"/>
    <cellStyle name="Normal 2 6 4" xfId="26991"/>
    <cellStyle name="Normal 2 6 5" xfId="26992"/>
    <cellStyle name="Normal 2 6 6" xfId="26993"/>
    <cellStyle name="Normal 2 6 7" xfId="26994"/>
    <cellStyle name="Normal 2 6 8" xfId="26995"/>
    <cellStyle name="Normal 2 6 9" xfId="26996"/>
    <cellStyle name="Normal 2 60" xfId="26997"/>
    <cellStyle name="Normal 2 60 10" xfId="26998"/>
    <cellStyle name="Normal 2 60 11" xfId="26999"/>
    <cellStyle name="Normal 2 60 12" xfId="27000"/>
    <cellStyle name="Normal 2 60 13" xfId="27001"/>
    <cellStyle name="Normal 2 60 14" xfId="27002"/>
    <cellStyle name="Normal 2 60 15" xfId="27003"/>
    <cellStyle name="Normal 2 60 2" xfId="27004"/>
    <cellStyle name="Normal 2 60 3" xfId="27005"/>
    <cellStyle name="Normal 2 60 4" xfId="27006"/>
    <cellStyle name="Normal 2 60 5" xfId="27007"/>
    <cellStyle name="Normal 2 60 6" xfId="27008"/>
    <cellStyle name="Normal 2 60 7" xfId="27009"/>
    <cellStyle name="Normal 2 60 8" xfId="27010"/>
    <cellStyle name="Normal 2 60 9" xfId="27011"/>
    <cellStyle name="Normal 2 61" xfId="27012"/>
    <cellStyle name="Normal 2 62" xfId="27013"/>
    <cellStyle name="Normal 2 63" xfId="27014"/>
    <cellStyle name="Normal 2 64" xfId="27015"/>
    <cellStyle name="Normal 2 65" xfId="27016"/>
    <cellStyle name="Normal 2 66" xfId="27017"/>
    <cellStyle name="Normal 2 67" xfId="27018"/>
    <cellStyle name="Normal 2 68" xfId="27019"/>
    <cellStyle name="Normal 2 69" xfId="27020"/>
    <cellStyle name="Normal 2 7" xfId="27021"/>
    <cellStyle name="Normal 2 7 10" xfId="27022"/>
    <cellStyle name="Normal 2 7 11" xfId="27023"/>
    <cellStyle name="Normal 2 7 12" xfId="27024"/>
    <cellStyle name="Normal 2 7 13" xfId="27025"/>
    <cellStyle name="Normal 2 7 14" xfId="27026"/>
    <cellStyle name="Normal 2 7 15" xfId="27027"/>
    <cellStyle name="Normal 2 7 16" xfId="27028"/>
    <cellStyle name="Normal 2 7 17" xfId="27029"/>
    <cellStyle name="Normal 2 7 18" xfId="27030"/>
    <cellStyle name="Normal 2 7 19" xfId="27031"/>
    <cellStyle name="Normal 2 7 2" xfId="27032"/>
    <cellStyle name="Normal 2 7 20" xfId="27033"/>
    <cellStyle name="Normal 2 7 21" xfId="27034"/>
    <cellStyle name="Normal 2 7 22" xfId="27035"/>
    <cellStyle name="Normal 2 7 23" xfId="27036"/>
    <cellStyle name="Normal 2 7 24" xfId="27037"/>
    <cellStyle name="Normal 2 7 25" xfId="27038"/>
    <cellStyle name="Normal 2 7 26" xfId="27039"/>
    <cellStyle name="Normal 2 7 27" xfId="27040"/>
    <cellStyle name="Normal 2 7 28" xfId="27041"/>
    <cellStyle name="Normal 2 7 29" xfId="27042"/>
    <cellStyle name="Normal 2 7 3" xfId="27043"/>
    <cellStyle name="Normal 2 7 30" xfId="27044"/>
    <cellStyle name="Normal 2 7 31" xfId="27045"/>
    <cellStyle name="Normal 2 7 4" xfId="27046"/>
    <cellStyle name="Normal 2 7 5" xfId="27047"/>
    <cellStyle name="Normal 2 7 6" xfId="27048"/>
    <cellStyle name="Normal 2 7 7" xfId="27049"/>
    <cellStyle name="Normal 2 7 8" xfId="27050"/>
    <cellStyle name="Normal 2 7 9" xfId="27051"/>
    <cellStyle name="Normal 2 70" xfId="27052"/>
    <cellStyle name="Normal 2 71" xfId="27053"/>
    <cellStyle name="Normal 2 72" xfId="27054"/>
    <cellStyle name="Normal 2 73" xfId="27055"/>
    <cellStyle name="Normal 2 74" xfId="27056"/>
    <cellStyle name="Normal 2 75" xfId="27057"/>
    <cellStyle name="Normal 2 76" xfId="27058"/>
    <cellStyle name="Normal 2 77" xfId="27059"/>
    <cellStyle name="Normal 2 78" xfId="27060"/>
    <cellStyle name="Normal 2 79" xfId="27061"/>
    <cellStyle name="Normal 2 8" xfId="27062"/>
    <cellStyle name="Normal 2 8 10" xfId="27063"/>
    <cellStyle name="Normal 2 8 11" xfId="27064"/>
    <cellStyle name="Normal 2 8 12" xfId="27065"/>
    <cellStyle name="Normal 2 8 13" xfId="27066"/>
    <cellStyle name="Normal 2 8 14" xfId="27067"/>
    <cellStyle name="Normal 2 8 15" xfId="27068"/>
    <cellStyle name="Normal 2 8 16" xfId="27069"/>
    <cellStyle name="Normal 2 8 17" xfId="27070"/>
    <cellStyle name="Normal 2 8 18" xfId="27071"/>
    <cellStyle name="Normal 2 8 19" xfId="27072"/>
    <cellStyle name="Normal 2 8 2" xfId="27073"/>
    <cellStyle name="Normal 2 8 20" xfId="27074"/>
    <cellStyle name="Normal 2 8 21" xfId="27075"/>
    <cellStyle name="Normal 2 8 22" xfId="27076"/>
    <cellStyle name="Normal 2 8 23" xfId="27077"/>
    <cellStyle name="Normal 2 8 24" xfId="27078"/>
    <cellStyle name="Normal 2 8 25" xfId="27079"/>
    <cellStyle name="Normal 2 8 26" xfId="27080"/>
    <cellStyle name="Normal 2 8 27" xfId="27081"/>
    <cellStyle name="Normal 2 8 28" xfId="27082"/>
    <cellStyle name="Normal 2 8 29" xfId="27083"/>
    <cellStyle name="Normal 2 8 3" xfId="27084"/>
    <cellStyle name="Normal 2 8 30" xfId="27085"/>
    <cellStyle name="Normal 2 8 31" xfId="27086"/>
    <cellStyle name="Normal 2 8 4" xfId="27087"/>
    <cellStyle name="Normal 2 8 5" xfId="27088"/>
    <cellStyle name="Normal 2 8 6" xfId="27089"/>
    <cellStyle name="Normal 2 8 7" xfId="27090"/>
    <cellStyle name="Normal 2 8 8" xfId="27091"/>
    <cellStyle name="Normal 2 8 9" xfId="27092"/>
    <cellStyle name="Normal 2 80" xfId="27093"/>
    <cellStyle name="Normal 2 81" xfId="27094"/>
    <cellStyle name="Normal 2 82" xfId="27095"/>
    <cellStyle name="Normal 2 83" xfId="27096"/>
    <cellStyle name="Normal 2 84" xfId="27097"/>
    <cellStyle name="Normal 2 85" xfId="27098"/>
    <cellStyle name="Normal 2 86" xfId="27099"/>
    <cellStyle name="Normal 2 87" xfId="27100"/>
    <cellStyle name="Normal 2 88" xfId="27101"/>
    <cellStyle name="Normal 2 9" xfId="27102"/>
    <cellStyle name="Normal 2 9 10" xfId="27103"/>
    <cellStyle name="Normal 2 9 11" xfId="27104"/>
    <cellStyle name="Normal 2 9 12" xfId="27105"/>
    <cellStyle name="Normal 2 9 13" xfId="27106"/>
    <cellStyle name="Normal 2 9 14" xfId="27107"/>
    <cellStyle name="Normal 2 9 15" xfId="27108"/>
    <cellStyle name="Normal 2 9 2" xfId="27109"/>
    <cellStyle name="Normal 2 9 3" xfId="27110"/>
    <cellStyle name="Normal 2 9 4" xfId="27111"/>
    <cellStyle name="Normal 2 9 5" xfId="27112"/>
    <cellStyle name="Normal 2 9 6" xfId="27113"/>
    <cellStyle name="Normal 2 9 7" xfId="27114"/>
    <cellStyle name="Normal 2 9 8" xfId="27115"/>
    <cellStyle name="Normal 2 9 9" xfId="27116"/>
    <cellStyle name="Normal 20" xfId="27117"/>
    <cellStyle name="Normal 20 10" xfId="27118"/>
    <cellStyle name="Normal 20 11" xfId="27119"/>
    <cellStyle name="Normal 20 12" xfId="27120"/>
    <cellStyle name="Normal 20 13" xfId="27121"/>
    <cellStyle name="Normal 20 14" xfId="27122"/>
    <cellStyle name="Normal 20 14 2" xfId="27123"/>
    <cellStyle name="Normal 20 15" xfId="27124"/>
    <cellStyle name="Normal 20 15 2" xfId="27125"/>
    <cellStyle name="Normal 20 16" xfId="27126"/>
    <cellStyle name="Normal 20 16 2" xfId="27127"/>
    <cellStyle name="Normal 20 17" xfId="27128"/>
    <cellStyle name="Normal 20 18" xfId="27129"/>
    <cellStyle name="Normal 20 19" xfId="27130"/>
    <cellStyle name="Normal 20 2" xfId="27131"/>
    <cellStyle name="Normal 20 2 10" xfId="27132"/>
    <cellStyle name="Normal 20 2 11" xfId="27133"/>
    <cellStyle name="Normal 20 2 12" xfId="27134"/>
    <cellStyle name="Normal 20 2 13" xfId="27135"/>
    <cellStyle name="Normal 20 2 14" xfId="27136"/>
    <cellStyle name="Normal 20 2 15" xfId="27137"/>
    <cellStyle name="Normal 20 2 16" xfId="27138"/>
    <cellStyle name="Normal 20 2 2" xfId="27139"/>
    <cellStyle name="Normal 20 2 3" xfId="27140"/>
    <cellStyle name="Normal 20 2 4" xfId="27141"/>
    <cellStyle name="Normal 20 2 5" xfId="27142"/>
    <cellStyle name="Normal 20 2 6" xfId="27143"/>
    <cellStyle name="Normal 20 2 7" xfId="27144"/>
    <cellStyle name="Normal 20 2 8" xfId="27145"/>
    <cellStyle name="Normal 20 2 9" xfId="27146"/>
    <cellStyle name="Normal 20 20" xfId="27147"/>
    <cellStyle name="Normal 20 21" xfId="27148"/>
    <cellStyle name="Normal 20 22" xfId="27149"/>
    <cellStyle name="Normal 20 23" xfId="27150"/>
    <cellStyle name="Normal 20 24" xfId="27151"/>
    <cellStyle name="Normal 20 25" xfId="27152"/>
    <cellStyle name="Normal 20 26" xfId="27153"/>
    <cellStyle name="Normal 20 27" xfId="27154"/>
    <cellStyle name="Normal 20 28" xfId="27155"/>
    <cellStyle name="Normal 20 29" xfId="27156"/>
    <cellStyle name="Normal 20 3" xfId="27157"/>
    <cellStyle name="Normal 20 3 10" xfId="27158"/>
    <cellStyle name="Normal 20 3 11" xfId="27159"/>
    <cellStyle name="Normal 20 3 12" xfId="27160"/>
    <cellStyle name="Normal 20 3 13" xfId="27161"/>
    <cellStyle name="Normal 20 3 14" xfId="27162"/>
    <cellStyle name="Normal 20 3 15" xfId="27163"/>
    <cellStyle name="Normal 20 3 2" xfId="27164"/>
    <cellStyle name="Normal 20 3 3" xfId="27165"/>
    <cellStyle name="Normal 20 3 4" xfId="27166"/>
    <cellStyle name="Normal 20 3 5" xfId="27167"/>
    <cellStyle name="Normal 20 3 6" xfId="27168"/>
    <cellStyle name="Normal 20 3 7" xfId="27169"/>
    <cellStyle name="Normal 20 3 8" xfId="27170"/>
    <cellStyle name="Normal 20 3 9" xfId="27171"/>
    <cellStyle name="Normal 20 30" xfId="27172"/>
    <cellStyle name="Normal 20 31" xfId="27173"/>
    <cellStyle name="Normal 20 32" xfId="27174"/>
    <cellStyle name="Normal 20 33" xfId="27175"/>
    <cellStyle name="Normal 20 34" xfId="27176"/>
    <cellStyle name="Normal 20 35" xfId="27177"/>
    <cellStyle name="Normal 20 36" xfId="27178"/>
    <cellStyle name="Normal 20 37" xfId="27179"/>
    <cellStyle name="Normal 20 38" xfId="27180"/>
    <cellStyle name="Normal 20 39" xfId="27181"/>
    <cellStyle name="Normal 20 4" xfId="27182"/>
    <cellStyle name="Normal 20 4 10" xfId="27183"/>
    <cellStyle name="Normal 20 4 11" xfId="27184"/>
    <cellStyle name="Normal 20 4 12" xfId="27185"/>
    <cellStyle name="Normal 20 4 13" xfId="27186"/>
    <cellStyle name="Normal 20 4 14" xfId="27187"/>
    <cellStyle name="Normal 20 4 15" xfId="27188"/>
    <cellStyle name="Normal 20 4 2" xfId="27189"/>
    <cellStyle name="Normal 20 4 3" xfId="27190"/>
    <cellStyle name="Normal 20 4 4" xfId="27191"/>
    <cellStyle name="Normal 20 4 5" xfId="27192"/>
    <cellStyle name="Normal 20 4 6" xfId="27193"/>
    <cellStyle name="Normal 20 4 7" xfId="27194"/>
    <cellStyle name="Normal 20 4 8" xfId="27195"/>
    <cellStyle name="Normal 20 4 9" xfId="27196"/>
    <cellStyle name="Normal 20 5" xfId="27197"/>
    <cellStyle name="Normal 20 6" xfId="27198"/>
    <cellStyle name="Normal 20 7" xfId="27199"/>
    <cellStyle name="Normal 20 8" xfId="27200"/>
    <cellStyle name="Normal 20 9" xfId="27201"/>
    <cellStyle name="Normal 21" xfId="27202"/>
    <cellStyle name="Normal 21 10" xfId="27203"/>
    <cellStyle name="Normal 21 11" xfId="27204"/>
    <cellStyle name="Normal 21 12" xfId="27205"/>
    <cellStyle name="Normal 21 13" xfId="27206"/>
    <cellStyle name="Normal 21 14" xfId="27207"/>
    <cellStyle name="Normal 21 14 2" xfId="27208"/>
    <cellStyle name="Normal 21 15" xfId="27209"/>
    <cellStyle name="Normal 21 15 2" xfId="27210"/>
    <cellStyle name="Normal 21 16" xfId="27211"/>
    <cellStyle name="Normal 21 16 2" xfId="27212"/>
    <cellStyle name="Normal 21 17" xfId="27213"/>
    <cellStyle name="Normal 21 18" xfId="27214"/>
    <cellStyle name="Normal 21 19" xfId="27215"/>
    <cellStyle name="Normal 21 2" xfId="27216"/>
    <cellStyle name="Normal 21 2 10" xfId="27217"/>
    <cellStyle name="Normal 21 2 11" xfId="27218"/>
    <cellStyle name="Normal 21 2 12" xfId="27219"/>
    <cellStyle name="Normal 21 2 13" xfId="27220"/>
    <cellStyle name="Normal 21 2 14" xfId="27221"/>
    <cellStyle name="Normal 21 2 15" xfId="27222"/>
    <cellStyle name="Normal 21 2 2" xfId="27223"/>
    <cellStyle name="Normal 21 2 3" xfId="27224"/>
    <cellStyle name="Normal 21 2 4" xfId="27225"/>
    <cellStyle name="Normal 21 2 5" xfId="27226"/>
    <cellStyle name="Normal 21 2 6" xfId="27227"/>
    <cellStyle name="Normal 21 2 7" xfId="27228"/>
    <cellStyle name="Normal 21 2 8" xfId="27229"/>
    <cellStyle name="Normal 21 2 9" xfId="27230"/>
    <cellStyle name="Normal 21 20" xfId="27231"/>
    <cellStyle name="Normal 21 21" xfId="27232"/>
    <cellStyle name="Normal 21 22" xfId="27233"/>
    <cellStyle name="Normal 21 23" xfId="27234"/>
    <cellStyle name="Normal 21 24" xfId="27235"/>
    <cellStyle name="Normal 21 25" xfId="27236"/>
    <cellStyle name="Normal 21 26" xfId="27237"/>
    <cellStyle name="Normal 21 27" xfId="27238"/>
    <cellStyle name="Normal 21 28" xfId="27239"/>
    <cellStyle name="Normal 21 29" xfId="27240"/>
    <cellStyle name="Normal 21 3" xfId="27241"/>
    <cellStyle name="Normal 21 3 10" xfId="27242"/>
    <cellStyle name="Normal 21 3 11" xfId="27243"/>
    <cellStyle name="Normal 21 3 12" xfId="27244"/>
    <cellStyle name="Normal 21 3 13" xfId="27245"/>
    <cellStyle name="Normal 21 3 14" xfId="27246"/>
    <cellStyle name="Normal 21 3 15" xfId="27247"/>
    <cellStyle name="Normal 21 3 2" xfId="27248"/>
    <cellStyle name="Normal 21 3 3" xfId="27249"/>
    <cellStyle name="Normal 21 3 4" xfId="27250"/>
    <cellStyle name="Normal 21 3 5" xfId="27251"/>
    <cellStyle name="Normal 21 3 6" xfId="27252"/>
    <cellStyle name="Normal 21 3 7" xfId="27253"/>
    <cellStyle name="Normal 21 3 8" xfId="27254"/>
    <cellStyle name="Normal 21 3 9" xfId="27255"/>
    <cellStyle name="Normal 21 30" xfId="27256"/>
    <cellStyle name="Normal 21 31" xfId="27257"/>
    <cellStyle name="Normal 21 32" xfId="27258"/>
    <cellStyle name="Normal 21 33" xfId="27259"/>
    <cellStyle name="Normal 21 34" xfId="27260"/>
    <cellStyle name="Normal 21 35" xfId="27261"/>
    <cellStyle name="Normal 21 36" xfId="27262"/>
    <cellStyle name="Normal 21 37" xfId="27263"/>
    <cellStyle name="Normal 21 38" xfId="27264"/>
    <cellStyle name="Normal 21 39" xfId="27265"/>
    <cellStyle name="Normal 21 4" xfId="27266"/>
    <cellStyle name="Normal 21 4 10" xfId="27267"/>
    <cellStyle name="Normal 21 4 11" xfId="27268"/>
    <cellStyle name="Normal 21 4 12" xfId="27269"/>
    <cellStyle name="Normal 21 4 13" xfId="27270"/>
    <cellStyle name="Normal 21 4 14" xfId="27271"/>
    <cellStyle name="Normal 21 4 15" xfId="27272"/>
    <cellStyle name="Normal 21 4 2" xfId="27273"/>
    <cellStyle name="Normal 21 4 3" xfId="27274"/>
    <cellStyle name="Normal 21 4 4" xfId="27275"/>
    <cellStyle name="Normal 21 4 5" xfId="27276"/>
    <cellStyle name="Normal 21 4 6" xfId="27277"/>
    <cellStyle name="Normal 21 4 7" xfId="27278"/>
    <cellStyle name="Normal 21 4 8" xfId="27279"/>
    <cellStyle name="Normal 21 4 9" xfId="27280"/>
    <cellStyle name="Normal 21 5" xfId="27281"/>
    <cellStyle name="Normal 21 6" xfId="27282"/>
    <cellStyle name="Normal 21 7" xfId="27283"/>
    <cellStyle name="Normal 21 8" xfId="27284"/>
    <cellStyle name="Normal 21 9" xfId="27285"/>
    <cellStyle name="Normal 22" xfId="27286"/>
    <cellStyle name="Normal 22 10" xfId="27287"/>
    <cellStyle name="Normal 22 11" xfId="27288"/>
    <cellStyle name="Normal 22 12" xfId="27289"/>
    <cellStyle name="Normal 22 13" xfId="27290"/>
    <cellStyle name="Normal 22 14" xfId="27291"/>
    <cellStyle name="Normal 22 14 2" xfId="27292"/>
    <cellStyle name="Normal 22 15" xfId="27293"/>
    <cellStyle name="Normal 22 15 2" xfId="27294"/>
    <cellStyle name="Normal 22 16" xfId="27295"/>
    <cellStyle name="Normal 22 16 2" xfId="27296"/>
    <cellStyle name="Normal 22 17" xfId="27297"/>
    <cellStyle name="Normal 22 18" xfId="27298"/>
    <cellStyle name="Normal 22 19" xfId="27299"/>
    <cellStyle name="Normal 22 2" xfId="27300"/>
    <cellStyle name="Normal 22 2 10" xfId="27301"/>
    <cellStyle name="Normal 22 2 11" xfId="27302"/>
    <cellStyle name="Normal 22 2 12" xfId="27303"/>
    <cellStyle name="Normal 22 2 13" xfId="27304"/>
    <cellStyle name="Normal 22 2 14" xfId="27305"/>
    <cellStyle name="Normal 22 2 15" xfId="27306"/>
    <cellStyle name="Normal 22 2 2" xfId="27307"/>
    <cellStyle name="Normal 22 2 3" xfId="27308"/>
    <cellStyle name="Normal 22 2 4" xfId="27309"/>
    <cellStyle name="Normal 22 2 5" xfId="27310"/>
    <cellStyle name="Normal 22 2 6" xfId="27311"/>
    <cellStyle name="Normal 22 2 7" xfId="27312"/>
    <cellStyle name="Normal 22 2 8" xfId="27313"/>
    <cellStyle name="Normal 22 2 9" xfId="27314"/>
    <cellStyle name="Normal 22 20" xfId="27315"/>
    <cellStyle name="Normal 22 21" xfId="27316"/>
    <cellStyle name="Normal 22 22" xfId="27317"/>
    <cellStyle name="Normal 22 23" xfId="27318"/>
    <cellStyle name="Normal 22 24" xfId="27319"/>
    <cellStyle name="Normal 22 25" xfId="27320"/>
    <cellStyle name="Normal 22 26" xfId="27321"/>
    <cellStyle name="Normal 22 27" xfId="27322"/>
    <cellStyle name="Normal 22 28" xfId="27323"/>
    <cellStyle name="Normal 22 29" xfId="27324"/>
    <cellStyle name="Normal 22 3" xfId="27325"/>
    <cellStyle name="Normal 22 3 10" xfId="27326"/>
    <cellStyle name="Normal 22 3 11" xfId="27327"/>
    <cellStyle name="Normal 22 3 12" xfId="27328"/>
    <cellStyle name="Normal 22 3 13" xfId="27329"/>
    <cellStyle name="Normal 22 3 14" xfId="27330"/>
    <cellStyle name="Normal 22 3 15" xfId="27331"/>
    <cellStyle name="Normal 22 3 2" xfId="27332"/>
    <cellStyle name="Normal 22 3 3" xfId="27333"/>
    <cellStyle name="Normal 22 3 4" xfId="27334"/>
    <cellStyle name="Normal 22 3 5" xfId="27335"/>
    <cellStyle name="Normal 22 3 6" xfId="27336"/>
    <cellStyle name="Normal 22 3 7" xfId="27337"/>
    <cellStyle name="Normal 22 3 8" xfId="27338"/>
    <cellStyle name="Normal 22 3 9" xfId="27339"/>
    <cellStyle name="Normal 22 30" xfId="27340"/>
    <cellStyle name="Normal 22 31" xfId="27341"/>
    <cellStyle name="Normal 22 32" xfId="27342"/>
    <cellStyle name="Normal 22 33" xfId="27343"/>
    <cellStyle name="Normal 22 34" xfId="27344"/>
    <cellStyle name="Normal 22 35" xfId="27345"/>
    <cellStyle name="Normal 22 36" xfId="27346"/>
    <cellStyle name="Normal 22 37" xfId="27347"/>
    <cellStyle name="Normal 22 38" xfId="27348"/>
    <cellStyle name="Normal 22 39" xfId="27349"/>
    <cellStyle name="Normal 22 4" xfId="27350"/>
    <cellStyle name="Normal 22 4 10" xfId="27351"/>
    <cellStyle name="Normal 22 4 11" xfId="27352"/>
    <cellStyle name="Normal 22 4 12" xfId="27353"/>
    <cellStyle name="Normal 22 4 13" xfId="27354"/>
    <cellStyle name="Normal 22 4 14" xfId="27355"/>
    <cellStyle name="Normal 22 4 15" xfId="27356"/>
    <cellStyle name="Normal 22 4 2" xfId="27357"/>
    <cellStyle name="Normal 22 4 3" xfId="27358"/>
    <cellStyle name="Normal 22 4 4" xfId="27359"/>
    <cellStyle name="Normal 22 4 5" xfId="27360"/>
    <cellStyle name="Normal 22 4 6" xfId="27361"/>
    <cellStyle name="Normal 22 4 7" xfId="27362"/>
    <cellStyle name="Normal 22 4 8" xfId="27363"/>
    <cellStyle name="Normal 22 4 9" xfId="27364"/>
    <cellStyle name="Normal 22 5" xfId="27365"/>
    <cellStyle name="Normal 22 6" xfId="27366"/>
    <cellStyle name="Normal 22 7" xfId="27367"/>
    <cellStyle name="Normal 22 8" xfId="27368"/>
    <cellStyle name="Normal 22 9" xfId="27369"/>
    <cellStyle name="Normal 23" xfId="27370"/>
    <cellStyle name="Normal 23 10" xfId="27371"/>
    <cellStyle name="Normal 23 11" xfId="27372"/>
    <cellStyle name="Normal 23 12" xfId="27373"/>
    <cellStyle name="Normal 23 13" xfId="27374"/>
    <cellStyle name="Normal 23 14" xfId="27375"/>
    <cellStyle name="Normal 23 14 2" xfId="27376"/>
    <cellStyle name="Normal 23 15" xfId="27377"/>
    <cellStyle name="Normal 23 15 2" xfId="27378"/>
    <cellStyle name="Normal 23 16" xfId="27379"/>
    <cellStyle name="Normal 23 16 2" xfId="27380"/>
    <cellStyle name="Normal 23 17" xfId="27381"/>
    <cellStyle name="Normal 23 18" xfId="27382"/>
    <cellStyle name="Normal 23 19" xfId="27383"/>
    <cellStyle name="Normal 23 2" xfId="27384"/>
    <cellStyle name="Normal 23 2 10" xfId="27385"/>
    <cellStyle name="Normal 23 2 11" xfId="27386"/>
    <cellStyle name="Normal 23 2 12" xfId="27387"/>
    <cellStyle name="Normal 23 2 13" xfId="27388"/>
    <cellStyle name="Normal 23 2 14" xfId="27389"/>
    <cellStyle name="Normal 23 2 15" xfId="27390"/>
    <cellStyle name="Normal 23 2 2" xfId="27391"/>
    <cellStyle name="Normal 23 2 3" xfId="27392"/>
    <cellStyle name="Normal 23 2 4" xfId="27393"/>
    <cellStyle name="Normal 23 2 5" xfId="27394"/>
    <cellStyle name="Normal 23 2 6" xfId="27395"/>
    <cellStyle name="Normal 23 2 7" xfId="27396"/>
    <cellStyle name="Normal 23 2 8" xfId="27397"/>
    <cellStyle name="Normal 23 2 9" xfId="27398"/>
    <cellStyle name="Normal 23 20" xfId="27399"/>
    <cellStyle name="Normal 23 21" xfId="27400"/>
    <cellStyle name="Normal 23 22" xfId="27401"/>
    <cellStyle name="Normal 23 23" xfId="27402"/>
    <cellStyle name="Normal 23 24" xfId="27403"/>
    <cellStyle name="Normal 23 25" xfId="27404"/>
    <cellStyle name="Normal 23 26" xfId="27405"/>
    <cellStyle name="Normal 23 27" xfId="27406"/>
    <cellStyle name="Normal 23 28" xfId="27407"/>
    <cellStyle name="Normal 23 29" xfId="27408"/>
    <cellStyle name="Normal 23 3" xfId="27409"/>
    <cellStyle name="Normal 23 3 10" xfId="27410"/>
    <cellStyle name="Normal 23 3 11" xfId="27411"/>
    <cellStyle name="Normal 23 3 12" xfId="27412"/>
    <cellStyle name="Normal 23 3 13" xfId="27413"/>
    <cellStyle name="Normal 23 3 14" xfId="27414"/>
    <cellStyle name="Normal 23 3 15" xfId="27415"/>
    <cellStyle name="Normal 23 3 2" xfId="27416"/>
    <cellStyle name="Normal 23 3 3" xfId="27417"/>
    <cellStyle name="Normal 23 3 4" xfId="27418"/>
    <cellStyle name="Normal 23 3 5" xfId="27419"/>
    <cellStyle name="Normal 23 3 6" xfId="27420"/>
    <cellStyle name="Normal 23 3 7" xfId="27421"/>
    <cellStyle name="Normal 23 3 8" xfId="27422"/>
    <cellStyle name="Normal 23 3 9" xfId="27423"/>
    <cellStyle name="Normal 23 30" xfId="27424"/>
    <cellStyle name="Normal 23 31" xfId="27425"/>
    <cellStyle name="Normal 23 32" xfId="27426"/>
    <cellStyle name="Normal 23 33" xfId="27427"/>
    <cellStyle name="Normal 23 34" xfId="27428"/>
    <cellStyle name="Normal 23 35" xfId="27429"/>
    <cellStyle name="Normal 23 36" xfId="27430"/>
    <cellStyle name="Normal 23 37" xfId="27431"/>
    <cellStyle name="Normal 23 38" xfId="27432"/>
    <cellStyle name="Normal 23 39" xfId="27433"/>
    <cellStyle name="Normal 23 4" xfId="27434"/>
    <cellStyle name="Normal 23 4 10" xfId="27435"/>
    <cellStyle name="Normal 23 4 11" xfId="27436"/>
    <cellStyle name="Normal 23 4 12" xfId="27437"/>
    <cellStyle name="Normal 23 4 13" xfId="27438"/>
    <cellStyle name="Normal 23 4 14" xfId="27439"/>
    <cellStyle name="Normal 23 4 15" xfId="27440"/>
    <cellStyle name="Normal 23 4 2" xfId="27441"/>
    <cellStyle name="Normal 23 4 3" xfId="27442"/>
    <cellStyle name="Normal 23 4 4" xfId="27443"/>
    <cellStyle name="Normal 23 4 5" xfId="27444"/>
    <cellStyle name="Normal 23 4 6" xfId="27445"/>
    <cellStyle name="Normal 23 4 7" xfId="27446"/>
    <cellStyle name="Normal 23 4 8" xfId="27447"/>
    <cellStyle name="Normal 23 4 9" xfId="27448"/>
    <cellStyle name="Normal 23 5" xfId="27449"/>
    <cellStyle name="Normal 23 6" xfId="27450"/>
    <cellStyle name="Normal 23 7" xfId="27451"/>
    <cellStyle name="Normal 23 8" xfId="27452"/>
    <cellStyle name="Normal 23 9" xfId="27453"/>
    <cellStyle name="Normal 24" xfId="27454"/>
    <cellStyle name="Normal 24 10" xfId="27455"/>
    <cellStyle name="Normal 24 11" xfId="27456"/>
    <cellStyle name="Normal 24 12" xfId="27457"/>
    <cellStyle name="Normal 24 13" xfId="27458"/>
    <cellStyle name="Normal 24 14" xfId="27459"/>
    <cellStyle name="Normal 24 14 2" xfId="27460"/>
    <cellStyle name="Normal 24 15" xfId="27461"/>
    <cellStyle name="Normal 24 15 2" xfId="27462"/>
    <cellStyle name="Normal 24 16" xfId="27463"/>
    <cellStyle name="Normal 24 16 2" xfId="27464"/>
    <cellStyle name="Normal 24 17" xfId="27465"/>
    <cellStyle name="Normal 24 18" xfId="27466"/>
    <cellStyle name="Normal 24 19" xfId="27467"/>
    <cellStyle name="Normal 24 2" xfId="27468"/>
    <cellStyle name="Normal 24 2 10" xfId="27469"/>
    <cellStyle name="Normal 24 2 11" xfId="27470"/>
    <cellStyle name="Normal 24 2 12" xfId="27471"/>
    <cellStyle name="Normal 24 2 13" xfId="27472"/>
    <cellStyle name="Normal 24 2 14" xfId="27473"/>
    <cellStyle name="Normal 24 2 15" xfId="27474"/>
    <cellStyle name="Normal 24 2 2" xfId="27475"/>
    <cellStyle name="Normal 24 2 3" xfId="27476"/>
    <cellStyle name="Normal 24 2 4" xfId="27477"/>
    <cellStyle name="Normal 24 2 5" xfId="27478"/>
    <cellStyle name="Normal 24 2 6" xfId="27479"/>
    <cellStyle name="Normal 24 2 7" xfId="27480"/>
    <cellStyle name="Normal 24 2 8" xfId="27481"/>
    <cellStyle name="Normal 24 2 9" xfId="27482"/>
    <cellStyle name="Normal 24 20" xfId="27483"/>
    <cellStyle name="Normal 24 21" xfId="27484"/>
    <cellStyle name="Normal 24 22" xfId="27485"/>
    <cellStyle name="Normal 24 23" xfId="27486"/>
    <cellStyle name="Normal 24 24" xfId="27487"/>
    <cellStyle name="Normal 24 25" xfId="27488"/>
    <cellStyle name="Normal 24 26" xfId="27489"/>
    <cellStyle name="Normal 24 27" xfId="27490"/>
    <cellStyle name="Normal 24 28" xfId="27491"/>
    <cellStyle name="Normal 24 29" xfId="27492"/>
    <cellStyle name="Normal 24 3" xfId="27493"/>
    <cellStyle name="Normal 24 3 10" xfId="27494"/>
    <cellStyle name="Normal 24 3 11" xfId="27495"/>
    <cellStyle name="Normal 24 3 12" xfId="27496"/>
    <cellStyle name="Normal 24 3 13" xfId="27497"/>
    <cellStyle name="Normal 24 3 14" xfId="27498"/>
    <cellStyle name="Normal 24 3 15" xfId="27499"/>
    <cellStyle name="Normal 24 3 2" xfId="27500"/>
    <cellStyle name="Normal 24 3 3" xfId="27501"/>
    <cellStyle name="Normal 24 3 4" xfId="27502"/>
    <cellStyle name="Normal 24 3 5" xfId="27503"/>
    <cellStyle name="Normal 24 3 6" xfId="27504"/>
    <cellStyle name="Normal 24 3 7" xfId="27505"/>
    <cellStyle name="Normal 24 3 8" xfId="27506"/>
    <cellStyle name="Normal 24 3 9" xfId="27507"/>
    <cellStyle name="Normal 24 30" xfId="27508"/>
    <cellStyle name="Normal 24 31" xfId="27509"/>
    <cellStyle name="Normal 24 32" xfId="27510"/>
    <cellStyle name="Normal 24 33" xfId="27511"/>
    <cellStyle name="Normal 24 34" xfId="27512"/>
    <cellStyle name="Normal 24 35" xfId="27513"/>
    <cellStyle name="Normal 24 36" xfId="27514"/>
    <cellStyle name="Normal 24 37" xfId="27515"/>
    <cellStyle name="Normal 24 38" xfId="27516"/>
    <cellStyle name="Normal 24 39" xfId="27517"/>
    <cellStyle name="Normal 24 4" xfId="27518"/>
    <cellStyle name="Normal 24 4 10" xfId="27519"/>
    <cellStyle name="Normal 24 4 11" xfId="27520"/>
    <cellStyle name="Normal 24 4 12" xfId="27521"/>
    <cellStyle name="Normal 24 4 13" xfId="27522"/>
    <cellStyle name="Normal 24 4 14" xfId="27523"/>
    <cellStyle name="Normal 24 4 15" xfId="27524"/>
    <cellStyle name="Normal 24 4 2" xfId="27525"/>
    <cellStyle name="Normal 24 4 3" xfId="27526"/>
    <cellStyle name="Normal 24 4 4" xfId="27527"/>
    <cellStyle name="Normal 24 4 5" xfId="27528"/>
    <cellStyle name="Normal 24 4 6" xfId="27529"/>
    <cellStyle name="Normal 24 4 7" xfId="27530"/>
    <cellStyle name="Normal 24 4 8" xfId="27531"/>
    <cellStyle name="Normal 24 4 9" xfId="27532"/>
    <cellStyle name="Normal 24 5" xfId="27533"/>
    <cellStyle name="Normal 24 6" xfId="27534"/>
    <cellStyle name="Normal 24 7" xfId="27535"/>
    <cellStyle name="Normal 24 8" xfId="27536"/>
    <cellStyle name="Normal 24 9" xfId="27537"/>
    <cellStyle name="Normal 25" xfId="27538"/>
    <cellStyle name="Normal 25 10" xfId="27539"/>
    <cellStyle name="Normal 25 11" xfId="27540"/>
    <cellStyle name="Normal 25 12" xfId="27541"/>
    <cellStyle name="Normal 25 13" xfId="27542"/>
    <cellStyle name="Normal 25 14" xfId="27543"/>
    <cellStyle name="Normal 25 14 2" xfId="27544"/>
    <cellStyle name="Normal 25 15" xfId="27545"/>
    <cellStyle name="Normal 25 15 2" xfId="27546"/>
    <cellStyle name="Normal 25 16" xfId="27547"/>
    <cellStyle name="Normal 25 16 2" xfId="27548"/>
    <cellStyle name="Normal 25 17" xfId="27549"/>
    <cellStyle name="Normal 25 18" xfId="27550"/>
    <cellStyle name="Normal 25 19" xfId="27551"/>
    <cellStyle name="Normal 25 2" xfId="27552"/>
    <cellStyle name="Normal 25 2 10" xfId="27553"/>
    <cellStyle name="Normal 25 2 11" xfId="27554"/>
    <cellStyle name="Normal 25 2 12" xfId="27555"/>
    <cellStyle name="Normal 25 2 13" xfId="27556"/>
    <cellStyle name="Normal 25 2 14" xfId="27557"/>
    <cellStyle name="Normal 25 2 15" xfId="27558"/>
    <cellStyle name="Normal 25 2 2" xfId="27559"/>
    <cellStyle name="Normal 25 2 3" xfId="27560"/>
    <cellStyle name="Normal 25 2 4" xfId="27561"/>
    <cellStyle name="Normal 25 2 5" xfId="27562"/>
    <cellStyle name="Normal 25 2 6" xfId="27563"/>
    <cellStyle name="Normal 25 2 7" xfId="27564"/>
    <cellStyle name="Normal 25 2 8" xfId="27565"/>
    <cellStyle name="Normal 25 2 9" xfId="27566"/>
    <cellStyle name="Normal 25 20" xfId="27567"/>
    <cellStyle name="Normal 25 21" xfId="27568"/>
    <cellStyle name="Normal 25 22" xfId="27569"/>
    <cellStyle name="Normal 25 23" xfId="27570"/>
    <cellStyle name="Normal 25 24" xfId="27571"/>
    <cellStyle name="Normal 25 25" xfId="27572"/>
    <cellStyle name="Normal 25 26" xfId="27573"/>
    <cellStyle name="Normal 25 27" xfId="27574"/>
    <cellStyle name="Normal 25 28" xfId="27575"/>
    <cellStyle name="Normal 25 29" xfId="27576"/>
    <cellStyle name="Normal 25 3" xfId="27577"/>
    <cellStyle name="Normal 25 3 10" xfId="27578"/>
    <cellStyle name="Normal 25 3 11" xfId="27579"/>
    <cellStyle name="Normal 25 3 12" xfId="27580"/>
    <cellStyle name="Normal 25 3 13" xfId="27581"/>
    <cellStyle name="Normal 25 3 14" xfId="27582"/>
    <cellStyle name="Normal 25 3 15" xfId="27583"/>
    <cellStyle name="Normal 25 3 2" xfId="27584"/>
    <cellStyle name="Normal 25 3 3" xfId="27585"/>
    <cellStyle name="Normal 25 3 4" xfId="27586"/>
    <cellStyle name="Normal 25 3 5" xfId="27587"/>
    <cellStyle name="Normal 25 3 6" xfId="27588"/>
    <cellStyle name="Normal 25 3 7" xfId="27589"/>
    <cellStyle name="Normal 25 3 8" xfId="27590"/>
    <cellStyle name="Normal 25 3 9" xfId="27591"/>
    <cellStyle name="Normal 25 30" xfId="27592"/>
    <cellStyle name="Normal 25 31" xfId="27593"/>
    <cellStyle name="Normal 25 32" xfId="27594"/>
    <cellStyle name="Normal 25 33" xfId="27595"/>
    <cellStyle name="Normal 25 34" xfId="27596"/>
    <cellStyle name="Normal 25 35" xfId="27597"/>
    <cellStyle name="Normal 25 36" xfId="27598"/>
    <cellStyle name="Normal 25 37" xfId="27599"/>
    <cellStyle name="Normal 25 38" xfId="27600"/>
    <cellStyle name="Normal 25 39" xfId="27601"/>
    <cellStyle name="Normal 25 4" xfId="27602"/>
    <cellStyle name="Normal 25 4 10" xfId="27603"/>
    <cellStyle name="Normal 25 4 11" xfId="27604"/>
    <cellStyle name="Normal 25 4 12" xfId="27605"/>
    <cellStyle name="Normal 25 4 13" xfId="27606"/>
    <cellStyle name="Normal 25 4 14" xfId="27607"/>
    <cellStyle name="Normal 25 4 15" xfId="27608"/>
    <cellStyle name="Normal 25 4 2" xfId="27609"/>
    <cellStyle name="Normal 25 4 3" xfId="27610"/>
    <cellStyle name="Normal 25 4 4" xfId="27611"/>
    <cellStyle name="Normal 25 4 5" xfId="27612"/>
    <cellStyle name="Normal 25 4 6" xfId="27613"/>
    <cellStyle name="Normal 25 4 7" xfId="27614"/>
    <cellStyle name="Normal 25 4 8" xfId="27615"/>
    <cellStyle name="Normal 25 4 9" xfId="27616"/>
    <cellStyle name="Normal 25 5" xfId="27617"/>
    <cellStyle name="Normal 25 6" xfId="27618"/>
    <cellStyle name="Normal 25 7" xfId="27619"/>
    <cellStyle name="Normal 25 8" xfId="27620"/>
    <cellStyle name="Normal 25 9" xfId="27621"/>
    <cellStyle name="Normal 26" xfId="27622"/>
    <cellStyle name="Normal 26 10" xfId="27623"/>
    <cellStyle name="Normal 26 11" xfId="27624"/>
    <cellStyle name="Normal 26 12" xfId="27625"/>
    <cellStyle name="Normal 26 13" xfId="27626"/>
    <cellStyle name="Normal 26 14" xfId="27627"/>
    <cellStyle name="Normal 26 15" xfId="27628"/>
    <cellStyle name="Normal 26 16" xfId="27629"/>
    <cellStyle name="Normal 26 17" xfId="27630"/>
    <cellStyle name="Normal 26 18" xfId="27631"/>
    <cellStyle name="Normal 26 19" xfId="27632"/>
    <cellStyle name="Normal 26 2" xfId="27633"/>
    <cellStyle name="Normal 26 2 10" xfId="27634"/>
    <cellStyle name="Normal 26 2 11" xfId="27635"/>
    <cellStyle name="Normal 26 2 12" xfId="27636"/>
    <cellStyle name="Normal 26 2 13" xfId="27637"/>
    <cellStyle name="Normal 26 2 14" xfId="27638"/>
    <cellStyle name="Normal 26 2 15" xfId="27639"/>
    <cellStyle name="Normal 26 2 2" xfId="27640"/>
    <cellStyle name="Normal 26 2 3" xfId="27641"/>
    <cellStyle name="Normal 26 2 4" xfId="27642"/>
    <cellStyle name="Normal 26 2 5" xfId="27643"/>
    <cellStyle name="Normal 26 2 6" xfId="27644"/>
    <cellStyle name="Normal 26 2 7" xfId="27645"/>
    <cellStyle name="Normal 26 2 8" xfId="27646"/>
    <cellStyle name="Normal 26 2 9" xfId="27647"/>
    <cellStyle name="Normal 26 20" xfId="27648"/>
    <cellStyle name="Normal 26 3" xfId="27649"/>
    <cellStyle name="Normal 26 4" xfId="27650"/>
    <cellStyle name="Normal 26 5" xfId="27651"/>
    <cellStyle name="Normal 26 6" xfId="27652"/>
    <cellStyle name="Normal 26 7" xfId="27653"/>
    <cellStyle name="Normal 26 8" xfId="27654"/>
    <cellStyle name="Normal 26 9" xfId="27655"/>
    <cellStyle name="Normal 27" xfId="27656"/>
    <cellStyle name="Normal 27 10" xfId="27657"/>
    <cellStyle name="Normal 27 11" xfId="27658"/>
    <cellStyle name="Normal 27 12" xfId="27659"/>
    <cellStyle name="Normal 27 13" xfId="27660"/>
    <cellStyle name="Normal 27 14" xfId="27661"/>
    <cellStyle name="Normal 27 15" xfId="27662"/>
    <cellStyle name="Normal 27 16" xfId="27663"/>
    <cellStyle name="Normal 27 17" xfId="27664"/>
    <cellStyle name="Normal 27 18" xfId="27665"/>
    <cellStyle name="Normal 27 19" xfId="27666"/>
    <cellStyle name="Normal 27 2" xfId="27667"/>
    <cellStyle name="Normal 27 2 2" xfId="27668"/>
    <cellStyle name="Normal 27 2 3" xfId="27669"/>
    <cellStyle name="Normal 27 2 4" xfId="27670"/>
    <cellStyle name="Normal 27 2 5" xfId="27671"/>
    <cellStyle name="Normal 27 20" xfId="27672"/>
    <cellStyle name="Normal 27 3" xfId="27673"/>
    <cellStyle name="Normal 27 3 2" xfId="27674"/>
    <cellStyle name="Normal 27 3 3" xfId="27675"/>
    <cellStyle name="Normal 27 3 4" xfId="27676"/>
    <cellStyle name="Normal 27 3 5" xfId="27677"/>
    <cellStyle name="Normal 27 4" xfId="27678"/>
    <cellStyle name="Normal 27 4 2" xfId="27679"/>
    <cellStyle name="Normal 27 4 3" xfId="27680"/>
    <cellStyle name="Normal 27 4 4" xfId="27681"/>
    <cellStyle name="Normal 27 4 5" xfId="27682"/>
    <cellStyle name="Normal 27 5" xfId="27683"/>
    <cellStyle name="Normal 27 5 2" xfId="27684"/>
    <cellStyle name="Normal 27 5 3" xfId="27685"/>
    <cellStyle name="Normal 27 5 4" xfId="27686"/>
    <cellStyle name="Normal 27 5 5" xfId="27687"/>
    <cellStyle name="Normal 27 6" xfId="27688"/>
    <cellStyle name="Normal 27 6 2" xfId="27689"/>
    <cellStyle name="Normal 27 6 3" xfId="27690"/>
    <cellStyle name="Normal 27 6 4" xfId="27691"/>
    <cellStyle name="Normal 27 6 5" xfId="27692"/>
    <cellStyle name="Normal 27 7" xfId="27693"/>
    <cellStyle name="Normal 27 7 2" xfId="27694"/>
    <cellStyle name="Normal 27 7 3" xfId="27695"/>
    <cellStyle name="Normal 27 7 4" xfId="27696"/>
    <cellStyle name="Normal 27 7 5" xfId="27697"/>
    <cellStyle name="Normal 27 8" xfId="27698"/>
    <cellStyle name="Normal 27 9" xfId="27699"/>
    <cellStyle name="Normal 28" xfId="27700"/>
    <cellStyle name="Normal 28 10" xfId="27701"/>
    <cellStyle name="Normal 28 11" xfId="27702"/>
    <cellStyle name="Normal 28 12" xfId="27703"/>
    <cellStyle name="Normal 28 13" xfId="27704"/>
    <cellStyle name="Normal 28 14" xfId="27705"/>
    <cellStyle name="Normal 28 15" xfId="27706"/>
    <cellStyle name="Normal 28 16" xfId="27707"/>
    <cellStyle name="Normal 28 17" xfId="27708"/>
    <cellStyle name="Normal 28 18" xfId="27709"/>
    <cellStyle name="Normal 28 19" xfId="27710"/>
    <cellStyle name="Normal 28 2" xfId="27711"/>
    <cellStyle name="Normal 28 2 2" xfId="27712"/>
    <cellStyle name="Normal 28 20" xfId="27713"/>
    <cellStyle name="Normal 28 21" xfId="27714"/>
    <cellStyle name="Normal 28 22" xfId="27715"/>
    <cellStyle name="Normal 28 23" xfId="27716"/>
    <cellStyle name="Normal 28 24" xfId="27717"/>
    <cellStyle name="Normal 28 25" xfId="27718"/>
    <cellStyle name="Normal 28 26" xfId="27719"/>
    <cellStyle name="Normal 28 27" xfId="27720"/>
    <cellStyle name="Normal 28 28" xfId="27721"/>
    <cellStyle name="Normal 28 29" xfId="27722"/>
    <cellStyle name="Normal 28 3" xfId="27723"/>
    <cellStyle name="Normal 28 30" xfId="27724"/>
    <cellStyle name="Normal 28 4" xfId="27725"/>
    <cellStyle name="Normal 28 5" xfId="27726"/>
    <cellStyle name="Normal 28 6" xfId="27727"/>
    <cellStyle name="Normal 28 7" xfId="27728"/>
    <cellStyle name="Normal 28 8" xfId="27729"/>
    <cellStyle name="Normal 28 9" xfId="27730"/>
    <cellStyle name="Normal 29" xfId="27731"/>
    <cellStyle name="Normal 29 10" xfId="27732"/>
    <cellStyle name="Normal 29 11" xfId="27733"/>
    <cellStyle name="Normal 29 12" xfId="27734"/>
    <cellStyle name="Normal 29 13" xfId="27735"/>
    <cellStyle name="Normal 29 14" xfId="27736"/>
    <cellStyle name="Normal 29 14 2" xfId="27737"/>
    <cellStyle name="Normal 29 15" xfId="27738"/>
    <cellStyle name="Normal 29 15 2" xfId="27739"/>
    <cellStyle name="Normal 29 16" xfId="27740"/>
    <cellStyle name="Normal 29 16 2" xfId="27741"/>
    <cellStyle name="Normal 29 17" xfId="27742"/>
    <cellStyle name="Normal 29 18" xfId="27743"/>
    <cellStyle name="Normal 29 19" xfId="27744"/>
    <cellStyle name="Normal 29 2" xfId="27745"/>
    <cellStyle name="Normal 29 2 10" xfId="27746"/>
    <cellStyle name="Normal 29 2 11" xfId="27747"/>
    <cellStyle name="Normal 29 2 12" xfId="27748"/>
    <cellStyle name="Normal 29 2 13" xfId="27749"/>
    <cellStyle name="Normal 29 2 14" xfId="27750"/>
    <cellStyle name="Normal 29 2 15" xfId="27751"/>
    <cellStyle name="Normal 29 2 2" xfId="27752"/>
    <cellStyle name="Normal 29 2 3" xfId="27753"/>
    <cellStyle name="Normal 29 2 4" xfId="27754"/>
    <cellStyle name="Normal 29 2 5" xfId="27755"/>
    <cellStyle name="Normal 29 2 6" xfId="27756"/>
    <cellStyle name="Normal 29 2 7" xfId="27757"/>
    <cellStyle name="Normal 29 2 8" xfId="27758"/>
    <cellStyle name="Normal 29 2 9" xfId="27759"/>
    <cellStyle name="Normal 29 20" xfId="27760"/>
    <cellStyle name="Normal 29 21" xfId="27761"/>
    <cellStyle name="Normal 29 22" xfId="27762"/>
    <cellStyle name="Normal 29 23" xfId="27763"/>
    <cellStyle name="Normal 29 24" xfId="27764"/>
    <cellStyle name="Normal 29 25" xfId="27765"/>
    <cellStyle name="Normal 29 26" xfId="27766"/>
    <cellStyle name="Normal 29 27" xfId="27767"/>
    <cellStyle name="Normal 29 28" xfId="27768"/>
    <cellStyle name="Normal 29 29" xfId="27769"/>
    <cellStyle name="Normal 29 3" xfId="27770"/>
    <cellStyle name="Normal 29 3 10" xfId="27771"/>
    <cellStyle name="Normal 29 3 11" xfId="27772"/>
    <cellStyle name="Normal 29 3 12" xfId="27773"/>
    <cellStyle name="Normal 29 3 13" xfId="27774"/>
    <cellStyle name="Normal 29 3 14" xfId="27775"/>
    <cellStyle name="Normal 29 3 15" xfId="27776"/>
    <cellStyle name="Normal 29 3 2" xfId="27777"/>
    <cellStyle name="Normal 29 3 3" xfId="27778"/>
    <cellStyle name="Normal 29 3 4" xfId="27779"/>
    <cellStyle name="Normal 29 3 5" xfId="27780"/>
    <cellStyle name="Normal 29 3 6" xfId="27781"/>
    <cellStyle name="Normal 29 3 7" xfId="27782"/>
    <cellStyle name="Normal 29 3 8" xfId="27783"/>
    <cellStyle name="Normal 29 3 9" xfId="27784"/>
    <cellStyle name="Normal 29 30" xfId="27785"/>
    <cellStyle name="Normal 29 31" xfId="27786"/>
    <cellStyle name="Normal 29 32" xfId="27787"/>
    <cellStyle name="Normal 29 33" xfId="27788"/>
    <cellStyle name="Normal 29 34" xfId="27789"/>
    <cellStyle name="Normal 29 35" xfId="27790"/>
    <cellStyle name="Normal 29 36" xfId="27791"/>
    <cellStyle name="Normal 29 37" xfId="27792"/>
    <cellStyle name="Normal 29 38" xfId="27793"/>
    <cellStyle name="Normal 29 4" xfId="27794"/>
    <cellStyle name="Normal 29 4 10" xfId="27795"/>
    <cellStyle name="Normal 29 4 11" xfId="27796"/>
    <cellStyle name="Normal 29 4 12" xfId="27797"/>
    <cellStyle name="Normal 29 4 13" xfId="27798"/>
    <cellStyle name="Normal 29 4 14" xfId="27799"/>
    <cellStyle name="Normal 29 4 15" xfId="27800"/>
    <cellStyle name="Normal 29 4 2" xfId="27801"/>
    <cellStyle name="Normal 29 4 3" xfId="27802"/>
    <cellStyle name="Normal 29 4 4" xfId="27803"/>
    <cellStyle name="Normal 29 4 5" xfId="27804"/>
    <cellStyle name="Normal 29 4 6" xfId="27805"/>
    <cellStyle name="Normal 29 4 7" xfId="27806"/>
    <cellStyle name="Normal 29 4 8" xfId="27807"/>
    <cellStyle name="Normal 29 4 9" xfId="27808"/>
    <cellStyle name="Normal 29 5" xfId="27809"/>
    <cellStyle name="Normal 29 6" xfId="27810"/>
    <cellStyle name="Normal 29 7" xfId="27811"/>
    <cellStyle name="Normal 29 8" xfId="27812"/>
    <cellStyle name="Normal 29 9" xfId="27813"/>
    <cellStyle name="Normal 3" xfId="27814"/>
    <cellStyle name="Normal 3 10" xfId="27815"/>
    <cellStyle name="Normal 3 10 10" xfId="27816"/>
    <cellStyle name="Normal 3 10 11" xfId="27817"/>
    <cellStyle name="Normal 3 10 12" xfId="27818"/>
    <cellStyle name="Normal 3 10 13" xfId="27819"/>
    <cellStyle name="Normal 3 10 14" xfId="27820"/>
    <cellStyle name="Normal 3 10 15" xfId="27821"/>
    <cellStyle name="Normal 3 10 2" xfId="27822"/>
    <cellStyle name="Normal 3 10 3" xfId="27823"/>
    <cellStyle name="Normal 3 10 4" xfId="27824"/>
    <cellStyle name="Normal 3 10 5" xfId="27825"/>
    <cellStyle name="Normal 3 10 6" xfId="27826"/>
    <cellStyle name="Normal 3 10 7" xfId="27827"/>
    <cellStyle name="Normal 3 10 8" xfId="27828"/>
    <cellStyle name="Normal 3 10 9" xfId="27829"/>
    <cellStyle name="Normal 3 11" xfId="27830"/>
    <cellStyle name="Normal 3 11 10" xfId="27831"/>
    <cellStyle name="Normal 3 11 11" xfId="27832"/>
    <cellStyle name="Normal 3 11 12" xfId="27833"/>
    <cellStyle name="Normal 3 11 13" xfId="27834"/>
    <cellStyle name="Normal 3 11 14" xfId="27835"/>
    <cellStyle name="Normal 3 11 15" xfId="27836"/>
    <cellStyle name="Normal 3 11 2" xfId="27837"/>
    <cellStyle name="Normal 3 11 3" xfId="27838"/>
    <cellStyle name="Normal 3 11 4" xfId="27839"/>
    <cellStyle name="Normal 3 11 5" xfId="27840"/>
    <cellStyle name="Normal 3 11 6" xfId="27841"/>
    <cellStyle name="Normal 3 11 7" xfId="27842"/>
    <cellStyle name="Normal 3 11 8" xfId="27843"/>
    <cellStyle name="Normal 3 11 9" xfId="27844"/>
    <cellStyle name="Normal 3 12" xfId="27845"/>
    <cellStyle name="Normal 3 12 10" xfId="27846"/>
    <cellStyle name="Normal 3 12 11" xfId="27847"/>
    <cellStyle name="Normal 3 12 12" xfId="27848"/>
    <cellStyle name="Normal 3 12 13" xfId="27849"/>
    <cellStyle name="Normal 3 12 14" xfId="27850"/>
    <cellStyle name="Normal 3 12 15" xfId="27851"/>
    <cellStyle name="Normal 3 12 2" xfId="27852"/>
    <cellStyle name="Normal 3 12 3" xfId="27853"/>
    <cellStyle name="Normal 3 12 4" xfId="27854"/>
    <cellStyle name="Normal 3 12 5" xfId="27855"/>
    <cellStyle name="Normal 3 12 6" xfId="27856"/>
    <cellStyle name="Normal 3 12 7" xfId="27857"/>
    <cellStyle name="Normal 3 12 8" xfId="27858"/>
    <cellStyle name="Normal 3 12 9" xfId="27859"/>
    <cellStyle name="Normal 3 13" xfId="27860"/>
    <cellStyle name="Normal 3 13 10" xfId="27861"/>
    <cellStyle name="Normal 3 13 11" xfId="27862"/>
    <cellStyle name="Normal 3 13 12" xfId="27863"/>
    <cellStyle name="Normal 3 13 13" xfId="27864"/>
    <cellStyle name="Normal 3 13 14" xfId="27865"/>
    <cellStyle name="Normal 3 13 15" xfId="27866"/>
    <cellStyle name="Normal 3 13 2" xfId="27867"/>
    <cellStyle name="Normal 3 13 3" xfId="27868"/>
    <cellStyle name="Normal 3 13 4" xfId="27869"/>
    <cellStyle name="Normal 3 13 5" xfId="27870"/>
    <cellStyle name="Normal 3 13 6" xfId="27871"/>
    <cellStyle name="Normal 3 13 7" xfId="27872"/>
    <cellStyle name="Normal 3 13 8" xfId="27873"/>
    <cellStyle name="Normal 3 13 9" xfId="27874"/>
    <cellStyle name="Normal 3 14" xfId="27875"/>
    <cellStyle name="Normal 3 14 10" xfId="27876"/>
    <cellStyle name="Normal 3 14 11" xfId="27877"/>
    <cellStyle name="Normal 3 14 12" xfId="27878"/>
    <cellStyle name="Normal 3 14 13" xfId="27879"/>
    <cellStyle name="Normal 3 14 14" xfId="27880"/>
    <cellStyle name="Normal 3 14 15" xfId="27881"/>
    <cellStyle name="Normal 3 14 2" xfId="27882"/>
    <cellStyle name="Normal 3 14 3" xfId="27883"/>
    <cellStyle name="Normal 3 14 4" xfId="27884"/>
    <cellStyle name="Normal 3 14 5" xfId="27885"/>
    <cellStyle name="Normal 3 14 6" xfId="27886"/>
    <cellStyle name="Normal 3 14 7" xfId="27887"/>
    <cellStyle name="Normal 3 14 8" xfId="27888"/>
    <cellStyle name="Normal 3 14 9" xfId="27889"/>
    <cellStyle name="Normal 3 15" xfId="27890"/>
    <cellStyle name="Normal 3 15 10" xfId="27891"/>
    <cellStyle name="Normal 3 15 11" xfId="27892"/>
    <cellStyle name="Normal 3 15 12" xfId="27893"/>
    <cellStyle name="Normal 3 15 13" xfId="27894"/>
    <cellStyle name="Normal 3 15 14" xfId="27895"/>
    <cellStyle name="Normal 3 15 15" xfId="27896"/>
    <cellStyle name="Normal 3 15 2" xfId="27897"/>
    <cellStyle name="Normal 3 15 3" xfId="27898"/>
    <cellStyle name="Normal 3 15 4" xfId="27899"/>
    <cellStyle name="Normal 3 15 5" xfId="27900"/>
    <cellStyle name="Normal 3 15 6" xfId="27901"/>
    <cellStyle name="Normal 3 15 7" xfId="27902"/>
    <cellStyle name="Normal 3 15 8" xfId="27903"/>
    <cellStyle name="Normal 3 15 9" xfId="27904"/>
    <cellStyle name="Normal 3 16" xfId="27905"/>
    <cellStyle name="Normal 3 16 10" xfId="27906"/>
    <cellStyle name="Normal 3 16 11" xfId="27907"/>
    <cellStyle name="Normal 3 16 12" xfId="27908"/>
    <cellStyle name="Normal 3 16 13" xfId="27909"/>
    <cellStyle name="Normal 3 16 14" xfId="27910"/>
    <cellStyle name="Normal 3 16 15" xfId="27911"/>
    <cellStyle name="Normal 3 16 2" xfId="27912"/>
    <cellStyle name="Normal 3 16 3" xfId="27913"/>
    <cellStyle name="Normal 3 16 4" xfId="27914"/>
    <cellStyle name="Normal 3 16 5" xfId="27915"/>
    <cellStyle name="Normal 3 16 6" xfId="27916"/>
    <cellStyle name="Normal 3 16 7" xfId="27917"/>
    <cellStyle name="Normal 3 16 8" xfId="27918"/>
    <cellStyle name="Normal 3 16 9" xfId="27919"/>
    <cellStyle name="Normal 3 17" xfId="27920"/>
    <cellStyle name="Normal 3 17 10" xfId="27921"/>
    <cellStyle name="Normal 3 17 11" xfId="27922"/>
    <cellStyle name="Normal 3 17 12" xfId="27923"/>
    <cellStyle name="Normal 3 17 13" xfId="27924"/>
    <cellStyle name="Normal 3 17 14" xfId="27925"/>
    <cellStyle name="Normal 3 17 15" xfId="27926"/>
    <cellStyle name="Normal 3 17 2" xfId="27927"/>
    <cellStyle name="Normal 3 17 3" xfId="27928"/>
    <cellStyle name="Normal 3 17 4" xfId="27929"/>
    <cellStyle name="Normal 3 17 5" xfId="27930"/>
    <cellStyle name="Normal 3 17 6" xfId="27931"/>
    <cellStyle name="Normal 3 17 7" xfId="27932"/>
    <cellStyle name="Normal 3 17 8" xfId="27933"/>
    <cellStyle name="Normal 3 17 9" xfId="27934"/>
    <cellStyle name="Normal 3 18" xfId="27935"/>
    <cellStyle name="Normal 3 18 10" xfId="27936"/>
    <cellStyle name="Normal 3 18 11" xfId="27937"/>
    <cellStyle name="Normal 3 18 12" xfId="27938"/>
    <cellStyle name="Normal 3 18 13" xfId="27939"/>
    <cellStyle name="Normal 3 18 14" xfId="27940"/>
    <cellStyle name="Normal 3 18 15" xfId="27941"/>
    <cellStyle name="Normal 3 18 2" xfId="27942"/>
    <cellStyle name="Normal 3 18 3" xfId="27943"/>
    <cellStyle name="Normal 3 18 4" xfId="27944"/>
    <cellStyle name="Normal 3 18 5" xfId="27945"/>
    <cellStyle name="Normal 3 18 6" xfId="27946"/>
    <cellStyle name="Normal 3 18 7" xfId="27947"/>
    <cellStyle name="Normal 3 18 8" xfId="27948"/>
    <cellStyle name="Normal 3 18 9" xfId="27949"/>
    <cellStyle name="Normal 3 19" xfId="27950"/>
    <cellStyle name="Normal 3 19 10" xfId="27951"/>
    <cellStyle name="Normal 3 19 11" xfId="27952"/>
    <cellStyle name="Normal 3 19 12" xfId="27953"/>
    <cellStyle name="Normal 3 19 13" xfId="27954"/>
    <cellStyle name="Normal 3 19 14" xfId="27955"/>
    <cellStyle name="Normal 3 19 15" xfId="27956"/>
    <cellStyle name="Normal 3 19 2" xfId="27957"/>
    <cellStyle name="Normal 3 19 3" xfId="27958"/>
    <cellStyle name="Normal 3 19 4" xfId="27959"/>
    <cellStyle name="Normal 3 19 5" xfId="27960"/>
    <cellStyle name="Normal 3 19 6" xfId="27961"/>
    <cellStyle name="Normal 3 19 7" xfId="27962"/>
    <cellStyle name="Normal 3 19 8" xfId="27963"/>
    <cellStyle name="Normal 3 19 9" xfId="27964"/>
    <cellStyle name="Normal 3 2" xfId="27965"/>
    <cellStyle name="Normal 3 2 10" xfId="27966"/>
    <cellStyle name="Normal 3 2 11" xfId="27967"/>
    <cellStyle name="Normal 3 2 12" xfId="27968"/>
    <cellStyle name="Normal 3 2 13" xfId="27969"/>
    <cellStyle name="Normal 3 2 14" xfId="27970"/>
    <cellStyle name="Normal 3 2 15" xfId="27971"/>
    <cellStyle name="Normal 3 2 16" xfId="27972"/>
    <cellStyle name="Normal 3 2 17" xfId="27973"/>
    <cellStyle name="Normal 3 2 18" xfId="27974"/>
    <cellStyle name="Normal 3 2 19" xfId="27975"/>
    <cellStyle name="Normal 3 2 2" xfId="27976"/>
    <cellStyle name="Normal 3 2 2 2" xfId="27977"/>
    <cellStyle name="Normal 3 2 20" xfId="27978"/>
    <cellStyle name="Normal 3 2 21" xfId="27979"/>
    <cellStyle name="Normal 3 2 22" xfId="27980"/>
    <cellStyle name="Normal 3 2 23" xfId="27981"/>
    <cellStyle name="Normal 3 2 24" xfId="27982"/>
    <cellStyle name="Normal 3 2 25" xfId="27983"/>
    <cellStyle name="Normal 3 2 26" xfId="27984"/>
    <cellStyle name="Normal 3 2 27" xfId="27985"/>
    <cellStyle name="Normal 3 2 28" xfId="27986"/>
    <cellStyle name="Normal 3 2 29" xfId="27987"/>
    <cellStyle name="Normal 3 2 3" xfId="27988"/>
    <cellStyle name="Normal 3 2 30" xfId="27989"/>
    <cellStyle name="Normal 3 2 31" xfId="27990"/>
    <cellStyle name="Normal 3 2 4" xfId="27991"/>
    <cellStyle name="Normal 3 2 5" xfId="27992"/>
    <cellStyle name="Normal 3 2 6" xfId="27993"/>
    <cellStyle name="Normal 3 2 7" xfId="27994"/>
    <cellStyle name="Normal 3 2 8" xfId="27995"/>
    <cellStyle name="Normal 3 2 9" xfId="27996"/>
    <cellStyle name="Normal 3 20" xfId="27997"/>
    <cellStyle name="Normal 3 20 10" xfId="27998"/>
    <cellStyle name="Normal 3 20 11" xfId="27999"/>
    <cellStyle name="Normal 3 20 12" xfId="28000"/>
    <cellStyle name="Normal 3 20 13" xfId="28001"/>
    <cellStyle name="Normal 3 20 14" xfId="28002"/>
    <cellStyle name="Normal 3 20 15" xfId="28003"/>
    <cellStyle name="Normal 3 20 2" xfId="28004"/>
    <cellStyle name="Normal 3 20 3" xfId="28005"/>
    <cellStyle name="Normal 3 20 4" xfId="28006"/>
    <cellStyle name="Normal 3 20 5" xfId="28007"/>
    <cellStyle name="Normal 3 20 6" xfId="28008"/>
    <cellStyle name="Normal 3 20 7" xfId="28009"/>
    <cellStyle name="Normal 3 20 8" xfId="28010"/>
    <cellStyle name="Normal 3 20 9" xfId="28011"/>
    <cellStyle name="Normal 3 21" xfId="28012"/>
    <cellStyle name="Normal 3 21 10" xfId="28013"/>
    <cellStyle name="Normal 3 21 11" xfId="28014"/>
    <cellStyle name="Normal 3 21 12" xfId="28015"/>
    <cellStyle name="Normal 3 21 13" xfId="28016"/>
    <cellStyle name="Normal 3 21 14" xfId="28017"/>
    <cellStyle name="Normal 3 21 15" xfId="28018"/>
    <cellStyle name="Normal 3 21 2" xfId="28019"/>
    <cellStyle name="Normal 3 21 3" xfId="28020"/>
    <cellStyle name="Normal 3 21 4" xfId="28021"/>
    <cellStyle name="Normal 3 21 5" xfId="28022"/>
    <cellStyle name="Normal 3 21 6" xfId="28023"/>
    <cellStyle name="Normal 3 21 7" xfId="28024"/>
    <cellStyle name="Normal 3 21 8" xfId="28025"/>
    <cellStyle name="Normal 3 21 9" xfId="28026"/>
    <cellStyle name="Normal 3 22" xfId="28027"/>
    <cellStyle name="Normal 3 22 10" xfId="28028"/>
    <cellStyle name="Normal 3 22 11" xfId="28029"/>
    <cellStyle name="Normal 3 22 12" xfId="28030"/>
    <cellStyle name="Normal 3 22 13" xfId="28031"/>
    <cellStyle name="Normal 3 22 14" xfId="28032"/>
    <cellStyle name="Normal 3 22 15" xfId="28033"/>
    <cellStyle name="Normal 3 22 2" xfId="28034"/>
    <cellStyle name="Normal 3 22 3" xfId="28035"/>
    <cellStyle name="Normal 3 22 4" xfId="28036"/>
    <cellStyle name="Normal 3 22 5" xfId="28037"/>
    <cellStyle name="Normal 3 22 6" xfId="28038"/>
    <cellStyle name="Normal 3 22 7" xfId="28039"/>
    <cellStyle name="Normal 3 22 8" xfId="28040"/>
    <cellStyle name="Normal 3 22 9" xfId="28041"/>
    <cellStyle name="Normal 3 23" xfId="28042"/>
    <cellStyle name="Normal 3 23 10" xfId="28043"/>
    <cellStyle name="Normal 3 23 11" xfId="28044"/>
    <cellStyle name="Normal 3 23 12" xfId="28045"/>
    <cellStyle name="Normal 3 23 13" xfId="28046"/>
    <cellStyle name="Normal 3 23 14" xfId="28047"/>
    <cellStyle name="Normal 3 23 15" xfId="28048"/>
    <cellStyle name="Normal 3 23 2" xfId="28049"/>
    <cellStyle name="Normal 3 23 3" xfId="28050"/>
    <cellStyle name="Normal 3 23 4" xfId="28051"/>
    <cellStyle name="Normal 3 23 5" xfId="28052"/>
    <cellStyle name="Normal 3 23 6" xfId="28053"/>
    <cellStyle name="Normal 3 23 7" xfId="28054"/>
    <cellStyle name="Normal 3 23 8" xfId="28055"/>
    <cellStyle name="Normal 3 23 9" xfId="28056"/>
    <cellStyle name="Normal 3 24" xfId="28057"/>
    <cellStyle name="Normal 3 24 10" xfId="28058"/>
    <cellStyle name="Normal 3 24 11" xfId="28059"/>
    <cellStyle name="Normal 3 24 12" xfId="28060"/>
    <cellStyle name="Normal 3 24 13" xfId="28061"/>
    <cellStyle name="Normal 3 24 14" xfId="28062"/>
    <cellStyle name="Normal 3 24 15" xfId="28063"/>
    <cellStyle name="Normal 3 24 2" xfId="28064"/>
    <cellStyle name="Normal 3 24 3" xfId="28065"/>
    <cellStyle name="Normal 3 24 4" xfId="28066"/>
    <cellStyle name="Normal 3 24 5" xfId="28067"/>
    <cellStyle name="Normal 3 24 6" xfId="28068"/>
    <cellStyle name="Normal 3 24 7" xfId="28069"/>
    <cellStyle name="Normal 3 24 8" xfId="28070"/>
    <cellStyle name="Normal 3 24 9" xfId="28071"/>
    <cellStyle name="Normal 3 25" xfId="28072"/>
    <cellStyle name="Normal 3 25 10" xfId="28073"/>
    <cellStyle name="Normal 3 25 11" xfId="28074"/>
    <cellStyle name="Normal 3 25 12" xfId="28075"/>
    <cellStyle name="Normal 3 25 13" xfId="28076"/>
    <cellStyle name="Normal 3 25 14" xfId="28077"/>
    <cellStyle name="Normal 3 25 15" xfId="28078"/>
    <cellStyle name="Normal 3 25 2" xfId="28079"/>
    <cellStyle name="Normal 3 25 3" xfId="28080"/>
    <cellStyle name="Normal 3 25 4" xfId="28081"/>
    <cellStyle name="Normal 3 25 5" xfId="28082"/>
    <cellStyle name="Normal 3 25 6" xfId="28083"/>
    <cellStyle name="Normal 3 25 7" xfId="28084"/>
    <cellStyle name="Normal 3 25 8" xfId="28085"/>
    <cellStyle name="Normal 3 25 9" xfId="28086"/>
    <cellStyle name="Normal 3 26" xfId="28087"/>
    <cellStyle name="Normal 3 26 10" xfId="28088"/>
    <cellStyle name="Normal 3 26 11" xfId="28089"/>
    <cellStyle name="Normal 3 26 12" xfId="28090"/>
    <cellStyle name="Normal 3 26 13" xfId="28091"/>
    <cellStyle name="Normal 3 26 14" xfId="28092"/>
    <cellStyle name="Normal 3 26 15" xfId="28093"/>
    <cellStyle name="Normal 3 26 2" xfId="28094"/>
    <cellStyle name="Normal 3 26 3" xfId="28095"/>
    <cellStyle name="Normal 3 26 4" xfId="28096"/>
    <cellStyle name="Normal 3 26 5" xfId="28097"/>
    <cellStyle name="Normal 3 26 6" xfId="28098"/>
    <cellStyle name="Normal 3 26 7" xfId="28099"/>
    <cellStyle name="Normal 3 26 8" xfId="28100"/>
    <cellStyle name="Normal 3 26 9" xfId="28101"/>
    <cellStyle name="Normal 3 27" xfId="28102"/>
    <cellStyle name="Normal 3 27 10" xfId="28103"/>
    <cellStyle name="Normal 3 27 11" xfId="28104"/>
    <cellStyle name="Normal 3 27 12" xfId="28105"/>
    <cellStyle name="Normal 3 27 13" xfId="28106"/>
    <cellStyle name="Normal 3 27 14" xfId="28107"/>
    <cellStyle name="Normal 3 27 15" xfId="28108"/>
    <cellStyle name="Normal 3 27 2" xfId="28109"/>
    <cellStyle name="Normal 3 27 3" xfId="28110"/>
    <cellStyle name="Normal 3 27 4" xfId="28111"/>
    <cellStyle name="Normal 3 27 5" xfId="28112"/>
    <cellStyle name="Normal 3 27 6" xfId="28113"/>
    <cellStyle name="Normal 3 27 7" xfId="28114"/>
    <cellStyle name="Normal 3 27 8" xfId="28115"/>
    <cellStyle name="Normal 3 27 9" xfId="28116"/>
    <cellStyle name="Normal 3 28" xfId="28117"/>
    <cellStyle name="Normal 3 28 10" xfId="28118"/>
    <cellStyle name="Normal 3 28 11" xfId="28119"/>
    <cellStyle name="Normal 3 28 12" xfId="28120"/>
    <cellStyle name="Normal 3 28 13" xfId="28121"/>
    <cellStyle name="Normal 3 28 14" xfId="28122"/>
    <cellStyle name="Normal 3 28 15" xfId="28123"/>
    <cellStyle name="Normal 3 28 2" xfId="28124"/>
    <cellStyle name="Normal 3 28 3" xfId="28125"/>
    <cellStyle name="Normal 3 28 4" xfId="28126"/>
    <cellStyle name="Normal 3 28 5" xfId="28127"/>
    <cellStyle name="Normal 3 28 6" xfId="28128"/>
    <cellStyle name="Normal 3 28 7" xfId="28129"/>
    <cellStyle name="Normal 3 28 8" xfId="28130"/>
    <cellStyle name="Normal 3 28 9" xfId="28131"/>
    <cellStyle name="Normal 3 29" xfId="28132"/>
    <cellStyle name="Normal 3 29 10" xfId="28133"/>
    <cellStyle name="Normal 3 29 11" xfId="28134"/>
    <cellStyle name="Normal 3 29 12" xfId="28135"/>
    <cellStyle name="Normal 3 29 13" xfId="28136"/>
    <cellStyle name="Normal 3 29 14" xfId="28137"/>
    <cellStyle name="Normal 3 29 15" xfId="28138"/>
    <cellStyle name="Normal 3 29 2" xfId="28139"/>
    <cellStyle name="Normal 3 29 3" xfId="28140"/>
    <cellStyle name="Normal 3 29 4" xfId="28141"/>
    <cellStyle name="Normal 3 29 5" xfId="28142"/>
    <cellStyle name="Normal 3 29 6" xfId="28143"/>
    <cellStyle name="Normal 3 29 7" xfId="28144"/>
    <cellStyle name="Normal 3 29 8" xfId="28145"/>
    <cellStyle name="Normal 3 29 9" xfId="28146"/>
    <cellStyle name="Normal 3 3" xfId="28147"/>
    <cellStyle name="Normal 3 3 10" xfId="28148"/>
    <cellStyle name="Normal 3 3 11" xfId="28149"/>
    <cellStyle name="Normal 3 3 12" xfId="28150"/>
    <cellStyle name="Normal 3 3 13" xfId="28151"/>
    <cellStyle name="Normal 3 3 14" xfId="28152"/>
    <cellStyle name="Normal 3 3 15" xfId="28153"/>
    <cellStyle name="Normal 3 3 16" xfId="28154"/>
    <cellStyle name="Normal 3 3 17" xfId="28155"/>
    <cellStyle name="Normal 3 3 18" xfId="28156"/>
    <cellStyle name="Normal 3 3 19" xfId="28157"/>
    <cellStyle name="Normal 3 3 2" xfId="28158"/>
    <cellStyle name="Normal 3 3 20" xfId="28159"/>
    <cellStyle name="Normal 3 3 21" xfId="28160"/>
    <cellStyle name="Normal 3 3 22" xfId="28161"/>
    <cellStyle name="Normal 3 3 23" xfId="28162"/>
    <cellStyle name="Normal 3 3 24" xfId="28163"/>
    <cellStyle name="Normal 3 3 25" xfId="28164"/>
    <cellStyle name="Normal 3 3 26" xfId="28165"/>
    <cellStyle name="Normal 3 3 27" xfId="28166"/>
    <cellStyle name="Normal 3 3 28" xfId="28167"/>
    <cellStyle name="Normal 3 3 29" xfId="28168"/>
    <cellStyle name="Normal 3 3 3" xfId="28169"/>
    <cellStyle name="Normal 3 3 30" xfId="28170"/>
    <cellStyle name="Normal 3 3 31" xfId="28171"/>
    <cellStyle name="Normal 3 3 4" xfId="28172"/>
    <cellStyle name="Normal 3 3 5" xfId="28173"/>
    <cellStyle name="Normal 3 3 6" xfId="28174"/>
    <cellStyle name="Normal 3 3 7" xfId="28175"/>
    <cellStyle name="Normal 3 3 8" xfId="28176"/>
    <cellStyle name="Normal 3 3 9" xfId="28177"/>
    <cellStyle name="Normal 3 30" xfId="28178"/>
    <cellStyle name="Normal 3 30 10" xfId="28179"/>
    <cellStyle name="Normal 3 30 11" xfId="28180"/>
    <cellStyle name="Normal 3 30 12" xfId="28181"/>
    <cellStyle name="Normal 3 30 13" xfId="28182"/>
    <cellStyle name="Normal 3 30 14" xfId="28183"/>
    <cellStyle name="Normal 3 30 15" xfId="28184"/>
    <cellStyle name="Normal 3 30 2" xfId="28185"/>
    <cellStyle name="Normal 3 30 3" xfId="28186"/>
    <cellStyle name="Normal 3 30 4" xfId="28187"/>
    <cellStyle name="Normal 3 30 5" xfId="28188"/>
    <cellStyle name="Normal 3 30 6" xfId="28189"/>
    <cellStyle name="Normal 3 30 7" xfId="28190"/>
    <cellStyle name="Normal 3 30 8" xfId="28191"/>
    <cellStyle name="Normal 3 30 9" xfId="28192"/>
    <cellStyle name="Normal 3 31" xfId="28193"/>
    <cellStyle name="Normal 3 31 10" xfId="28194"/>
    <cellStyle name="Normal 3 31 11" xfId="28195"/>
    <cellStyle name="Normal 3 31 12" xfId="28196"/>
    <cellStyle name="Normal 3 31 13" xfId="28197"/>
    <cellStyle name="Normal 3 31 14" xfId="28198"/>
    <cellStyle name="Normal 3 31 15" xfId="28199"/>
    <cellStyle name="Normal 3 31 2" xfId="28200"/>
    <cellStyle name="Normal 3 31 3" xfId="28201"/>
    <cellStyle name="Normal 3 31 4" xfId="28202"/>
    <cellStyle name="Normal 3 31 5" xfId="28203"/>
    <cellStyle name="Normal 3 31 6" xfId="28204"/>
    <cellStyle name="Normal 3 31 7" xfId="28205"/>
    <cellStyle name="Normal 3 31 8" xfId="28206"/>
    <cellStyle name="Normal 3 31 9" xfId="28207"/>
    <cellStyle name="Normal 3 32" xfId="28208"/>
    <cellStyle name="Normal 3 32 10" xfId="28209"/>
    <cellStyle name="Normal 3 32 11" xfId="28210"/>
    <cellStyle name="Normal 3 32 12" xfId="28211"/>
    <cellStyle name="Normal 3 32 13" xfId="28212"/>
    <cellStyle name="Normal 3 32 14" xfId="28213"/>
    <cellStyle name="Normal 3 32 15" xfId="28214"/>
    <cellStyle name="Normal 3 32 2" xfId="28215"/>
    <cellStyle name="Normal 3 32 3" xfId="28216"/>
    <cellStyle name="Normal 3 32 4" xfId="28217"/>
    <cellStyle name="Normal 3 32 5" xfId="28218"/>
    <cellStyle name="Normal 3 32 6" xfId="28219"/>
    <cellStyle name="Normal 3 32 7" xfId="28220"/>
    <cellStyle name="Normal 3 32 8" xfId="28221"/>
    <cellStyle name="Normal 3 32 9" xfId="28222"/>
    <cellStyle name="Normal 3 33" xfId="28223"/>
    <cellStyle name="Normal 3 33 10" xfId="28224"/>
    <cellStyle name="Normal 3 33 11" xfId="28225"/>
    <cellStyle name="Normal 3 33 12" xfId="28226"/>
    <cellStyle name="Normal 3 33 13" xfId="28227"/>
    <cellStyle name="Normal 3 33 14" xfId="28228"/>
    <cellStyle name="Normal 3 33 15" xfId="28229"/>
    <cellStyle name="Normal 3 33 2" xfId="28230"/>
    <cellStyle name="Normal 3 33 3" xfId="28231"/>
    <cellStyle name="Normal 3 33 4" xfId="28232"/>
    <cellStyle name="Normal 3 33 5" xfId="28233"/>
    <cellStyle name="Normal 3 33 6" xfId="28234"/>
    <cellStyle name="Normal 3 33 7" xfId="28235"/>
    <cellStyle name="Normal 3 33 8" xfId="28236"/>
    <cellStyle name="Normal 3 33 9" xfId="28237"/>
    <cellStyle name="Normal 3 34" xfId="28238"/>
    <cellStyle name="Normal 3 34 10" xfId="28239"/>
    <cellStyle name="Normal 3 34 11" xfId="28240"/>
    <cellStyle name="Normal 3 34 12" xfId="28241"/>
    <cellStyle name="Normal 3 34 13" xfId="28242"/>
    <cellStyle name="Normal 3 34 14" xfId="28243"/>
    <cellStyle name="Normal 3 34 15" xfId="28244"/>
    <cellStyle name="Normal 3 34 2" xfId="28245"/>
    <cellStyle name="Normal 3 34 3" xfId="28246"/>
    <cellStyle name="Normal 3 34 4" xfId="28247"/>
    <cellStyle name="Normal 3 34 5" xfId="28248"/>
    <cellStyle name="Normal 3 34 6" xfId="28249"/>
    <cellStyle name="Normal 3 34 7" xfId="28250"/>
    <cellStyle name="Normal 3 34 8" xfId="28251"/>
    <cellStyle name="Normal 3 34 9" xfId="28252"/>
    <cellStyle name="Normal 3 35" xfId="28253"/>
    <cellStyle name="Normal 3 35 10" xfId="28254"/>
    <cellStyle name="Normal 3 35 11" xfId="28255"/>
    <cellStyle name="Normal 3 35 12" xfId="28256"/>
    <cellStyle name="Normal 3 35 13" xfId="28257"/>
    <cellStyle name="Normal 3 35 14" xfId="28258"/>
    <cellStyle name="Normal 3 35 15" xfId="28259"/>
    <cellStyle name="Normal 3 35 2" xfId="28260"/>
    <cellStyle name="Normal 3 35 3" xfId="28261"/>
    <cellStyle name="Normal 3 35 4" xfId="28262"/>
    <cellStyle name="Normal 3 35 5" xfId="28263"/>
    <cellStyle name="Normal 3 35 6" xfId="28264"/>
    <cellStyle name="Normal 3 35 7" xfId="28265"/>
    <cellStyle name="Normal 3 35 8" xfId="28266"/>
    <cellStyle name="Normal 3 35 9" xfId="28267"/>
    <cellStyle name="Normal 3 36" xfId="28268"/>
    <cellStyle name="Normal 3 36 10" xfId="28269"/>
    <cellStyle name="Normal 3 36 11" xfId="28270"/>
    <cellStyle name="Normal 3 36 12" xfId="28271"/>
    <cellStyle name="Normal 3 36 13" xfId="28272"/>
    <cellStyle name="Normal 3 36 14" xfId="28273"/>
    <cellStyle name="Normal 3 36 15" xfId="28274"/>
    <cellStyle name="Normal 3 36 2" xfId="28275"/>
    <cellStyle name="Normal 3 36 3" xfId="28276"/>
    <cellStyle name="Normal 3 36 4" xfId="28277"/>
    <cellStyle name="Normal 3 36 5" xfId="28278"/>
    <cellStyle name="Normal 3 36 6" xfId="28279"/>
    <cellStyle name="Normal 3 36 7" xfId="28280"/>
    <cellStyle name="Normal 3 36 8" xfId="28281"/>
    <cellStyle name="Normal 3 36 9" xfId="28282"/>
    <cellStyle name="Normal 3 37" xfId="28283"/>
    <cellStyle name="Normal 3 37 10" xfId="28284"/>
    <cellStyle name="Normal 3 37 11" xfId="28285"/>
    <cellStyle name="Normal 3 37 12" xfId="28286"/>
    <cellStyle name="Normal 3 37 13" xfId="28287"/>
    <cellStyle name="Normal 3 37 14" xfId="28288"/>
    <cellStyle name="Normal 3 37 15" xfId="28289"/>
    <cellStyle name="Normal 3 37 2" xfId="28290"/>
    <cellStyle name="Normal 3 37 3" xfId="28291"/>
    <cellStyle name="Normal 3 37 4" xfId="28292"/>
    <cellStyle name="Normal 3 37 5" xfId="28293"/>
    <cellStyle name="Normal 3 37 6" xfId="28294"/>
    <cellStyle name="Normal 3 37 7" xfId="28295"/>
    <cellStyle name="Normal 3 37 8" xfId="28296"/>
    <cellStyle name="Normal 3 37 9" xfId="28297"/>
    <cellStyle name="Normal 3 38" xfId="28298"/>
    <cellStyle name="Normal 3 38 10" xfId="28299"/>
    <cellStyle name="Normal 3 38 11" xfId="28300"/>
    <cellStyle name="Normal 3 38 12" xfId="28301"/>
    <cellStyle name="Normal 3 38 13" xfId="28302"/>
    <cellStyle name="Normal 3 38 14" xfId="28303"/>
    <cellStyle name="Normal 3 38 15" xfId="28304"/>
    <cellStyle name="Normal 3 38 2" xfId="28305"/>
    <cellStyle name="Normal 3 38 3" xfId="28306"/>
    <cellStyle name="Normal 3 38 4" xfId="28307"/>
    <cellStyle name="Normal 3 38 5" xfId="28308"/>
    <cellStyle name="Normal 3 38 6" xfId="28309"/>
    <cellStyle name="Normal 3 38 7" xfId="28310"/>
    <cellStyle name="Normal 3 38 8" xfId="28311"/>
    <cellStyle name="Normal 3 38 9" xfId="28312"/>
    <cellStyle name="Normal 3 39" xfId="28313"/>
    <cellStyle name="Normal 3 39 10" xfId="28314"/>
    <cellStyle name="Normal 3 39 11" xfId="28315"/>
    <cellStyle name="Normal 3 39 12" xfId="28316"/>
    <cellStyle name="Normal 3 39 13" xfId="28317"/>
    <cellStyle name="Normal 3 39 14" xfId="28318"/>
    <cellStyle name="Normal 3 39 15" xfId="28319"/>
    <cellStyle name="Normal 3 39 2" xfId="28320"/>
    <cellStyle name="Normal 3 39 3" xfId="28321"/>
    <cellStyle name="Normal 3 39 4" xfId="28322"/>
    <cellStyle name="Normal 3 39 5" xfId="28323"/>
    <cellStyle name="Normal 3 39 6" xfId="28324"/>
    <cellStyle name="Normal 3 39 7" xfId="28325"/>
    <cellStyle name="Normal 3 39 8" xfId="28326"/>
    <cellStyle name="Normal 3 39 9" xfId="28327"/>
    <cellStyle name="Normal 3 4" xfId="28328"/>
    <cellStyle name="Normal 3 4 10" xfId="28329"/>
    <cellStyle name="Normal 3 4 11" xfId="28330"/>
    <cellStyle name="Normal 3 4 12" xfId="28331"/>
    <cellStyle name="Normal 3 4 13" xfId="28332"/>
    <cellStyle name="Normal 3 4 14" xfId="28333"/>
    <cellStyle name="Normal 3 4 15" xfId="28334"/>
    <cellStyle name="Normal 3 4 2" xfId="28335"/>
    <cellStyle name="Normal 3 4 3" xfId="28336"/>
    <cellStyle name="Normal 3 4 4" xfId="28337"/>
    <cellStyle name="Normal 3 4 5" xfId="28338"/>
    <cellStyle name="Normal 3 4 6" xfId="28339"/>
    <cellStyle name="Normal 3 4 7" xfId="28340"/>
    <cellStyle name="Normal 3 4 8" xfId="28341"/>
    <cellStyle name="Normal 3 4 9" xfId="28342"/>
    <cellStyle name="Normal 3 40" xfId="28343"/>
    <cellStyle name="Normal 3 40 10" xfId="28344"/>
    <cellStyle name="Normal 3 40 11" xfId="28345"/>
    <cellStyle name="Normal 3 40 12" xfId="28346"/>
    <cellStyle name="Normal 3 40 13" xfId="28347"/>
    <cellStyle name="Normal 3 40 14" xfId="28348"/>
    <cellStyle name="Normal 3 40 15" xfId="28349"/>
    <cellStyle name="Normal 3 40 2" xfId="28350"/>
    <cellStyle name="Normal 3 40 3" xfId="28351"/>
    <cellStyle name="Normal 3 40 4" xfId="28352"/>
    <cellStyle name="Normal 3 40 5" xfId="28353"/>
    <cellStyle name="Normal 3 40 6" xfId="28354"/>
    <cellStyle name="Normal 3 40 7" xfId="28355"/>
    <cellStyle name="Normal 3 40 8" xfId="28356"/>
    <cellStyle name="Normal 3 40 9" xfId="28357"/>
    <cellStyle name="Normal 3 41" xfId="28358"/>
    <cellStyle name="Normal 3 41 10" xfId="28359"/>
    <cellStyle name="Normal 3 41 11" xfId="28360"/>
    <cellStyle name="Normal 3 41 12" xfId="28361"/>
    <cellStyle name="Normal 3 41 13" xfId="28362"/>
    <cellStyle name="Normal 3 41 14" xfId="28363"/>
    <cellStyle name="Normal 3 41 15" xfId="28364"/>
    <cellStyle name="Normal 3 41 2" xfId="28365"/>
    <cellStyle name="Normal 3 41 3" xfId="28366"/>
    <cellStyle name="Normal 3 41 4" xfId="28367"/>
    <cellStyle name="Normal 3 41 5" xfId="28368"/>
    <cellStyle name="Normal 3 41 6" xfId="28369"/>
    <cellStyle name="Normal 3 41 7" xfId="28370"/>
    <cellStyle name="Normal 3 41 8" xfId="28371"/>
    <cellStyle name="Normal 3 41 9" xfId="28372"/>
    <cellStyle name="Normal 3 42" xfId="28373"/>
    <cellStyle name="Normal 3 42 10" xfId="28374"/>
    <cellStyle name="Normal 3 42 11" xfId="28375"/>
    <cellStyle name="Normal 3 42 12" xfId="28376"/>
    <cellStyle name="Normal 3 42 13" xfId="28377"/>
    <cellStyle name="Normal 3 42 14" xfId="28378"/>
    <cellStyle name="Normal 3 42 15" xfId="28379"/>
    <cellStyle name="Normal 3 42 2" xfId="28380"/>
    <cellStyle name="Normal 3 42 3" xfId="28381"/>
    <cellStyle name="Normal 3 42 4" xfId="28382"/>
    <cellStyle name="Normal 3 42 5" xfId="28383"/>
    <cellStyle name="Normal 3 42 6" xfId="28384"/>
    <cellStyle name="Normal 3 42 7" xfId="28385"/>
    <cellStyle name="Normal 3 42 8" xfId="28386"/>
    <cellStyle name="Normal 3 42 9" xfId="28387"/>
    <cellStyle name="Normal 3 43" xfId="28388"/>
    <cellStyle name="Normal 3 43 10" xfId="28389"/>
    <cellStyle name="Normal 3 43 11" xfId="28390"/>
    <cellStyle name="Normal 3 43 12" xfId="28391"/>
    <cellStyle name="Normal 3 43 13" xfId="28392"/>
    <cellStyle name="Normal 3 43 14" xfId="28393"/>
    <cellStyle name="Normal 3 43 15" xfId="28394"/>
    <cellStyle name="Normal 3 43 2" xfId="28395"/>
    <cellStyle name="Normal 3 43 3" xfId="28396"/>
    <cellStyle name="Normal 3 43 4" xfId="28397"/>
    <cellStyle name="Normal 3 43 5" xfId="28398"/>
    <cellStyle name="Normal 3 43 6" xfId="28399"/>
    <cellStyle name="Normal 3 43 7" xfId="28400"/>
    <cellStyle name="Normal 3 43 8" xfId="28401"/>
    <cellStyle name="Normal 3 43 9" xfId="28402"/>
    <cellStyle name="Normal 3 44" xfId="28403"/>
    <cellStyle name="Normal 3 44 10" xfId="28404"/>
    <cellStyle name="Normal 3 44 11" xfId="28405"/>
    <cellStyle name="Normal 3 44 12" xfId="28406"/>
    <cellStyle name="Normal 3 44 13" xfId="28407"/>
    <cellStyle name="Normal 3 44 14" xfId="28408"/>
    <cellStyle name="Normal 3 44 15" xfId="28409"/>
    <cellStyle name="Normal 3 44 2" xfId="28410"/>
    <cellStyle name="Normal 3 44 3" xfId="28411"/>
    <cellStyle name="Normal 3 44 4" xfId="28412"/>
    <cellStyle name="Normal 3 44 5" xfId="28413"/>
    <cellStyle name="Normal 3 44 6" xfId="28414"/>
    <cellStyle name="Normal 3 44 7" xfId="28415"/>
    <cellStyle name="Normal 3 44 8" xfId="28416"/>
    <cellStyle name="Normal 3 44 9" xfId="28417"/>
    <cellStyle name="Normal 3 45" xfId="28418"/>
    <cellStyle name="Normal 3 45 10" xfId="28419"/>
    <cellStyle name="Normal 3 45 11" xfId="28420"/>
    <cellStyle name="Normal 3 45 12" xfId="28421"/>
    <cellStyle name="Normal 3 45 13" xfId="28422"/>
    <cellStyle name="Normal 3 45 14" xfId="28423"/>
    <cellStyle name="Normal 3 45 15" xfId="28424"/>
    <cellStyle name="Normal 3 45 2" xfId="28425"/>
    <cellStyle name="Normal 3 45 3" xfId="28426"/>
    <cellStyle name="Normal 3 45 4" xfId="28427"/>
    <cellStyle name="Normal 3 45 5" xfId="28428"/>
    <cellStyle name="Normal 3 45 6" xfId="28429"/>
    <cellStyle name="Normal 3 45 7" xfId="28430"/>
    <cellStyle name="Normal 3 45 8" xfId="28431"/>
    <cellStyle name="Normal 3 45 9" xfId="28432"/>
    <cellStyle name="Normal 3 46" xfId="28433"/>
    <cellStyle name="Normal 3 46 10" xfId="28434"/>
    <cellStyle name="Normal 3 46 11" xfId="28435"/>
    <cellStyle name="Normal 3 46 12" xfId="28436"/>
    <cellStyle name="Normal 3 46 13" xfId="28437"/>
    <cellStyle name="Normal 3 46 14" xfId="28438"/>
    <cellStyle name="Normal 3 46 15" xfId="28439"/>
    <cellStyle name="Normal 3 46 16" xfId="28440"/>
    <cellStyle name="Normal 3 46 17" xfId="28441"/>
    <cellStyle name="Normal 3 46 18" xfId="28442"/>
    <cellStyle name="Normal 3 46 19" xfId="28443"/>
    <cellStyle name="Normal 3 46 2" xfId="28444"/>
    <cellStyle name="Normal 3 46 20" xfId="28445"/>
    <cellStyle name="Normal 3 46 21" xfId="28446"/>
    <cellStyle name="Normal 3 46 22" xfId="28447"/>
    <cellStyle name="Normal 3 46 23" xfId="28448"/>
    <cellStyle name="Normal 3 46 3" xfId="28449"/>
    <cellStyle name="Normal 3 46 4" xfId="28450"/>
    <cellStyle name="Normal 3 46 5" xfId="28451"/>
    <cellStyle name="Normal 3 46 6" xfId="28452"/>
    <cellStyle name="Normal 3 46 7" xfId="28453"/>
    <cellStyle name="Normal 3 46 8" xfId="28454"/>
    <cellStyle name="Normal 3 46 9" xfId="28455"/>
    <cellStyle name="Normal 3 47" xfId="28456"/>
    <cellStyle name="Normal 3 47 10" xfId="28457"/>
    <cellStyle name="Normal 3 47 11" xfId="28458"/>
    <cellStyle name="Normal 3 47 12" xfId="28459"/>
    <cellStyle name="Normal 3 47 13" xfId="28460"/>
    <cellStyle name="Normal 3 47 14" xfId="28461"/>
    <cellStyle name="Normal 3 47 15" xfId="28462"/>
    <cellStyle name="Normal 3 47 16" xfId="28463"/>
    <cellStyle name="Normal 3 47 17" xfId="28464"/>
    <cellStyle name="Normal 3 47 18" xfId="28465"/>
    <cellStyle name="Normal 3 47 19" xfId="28466"/>
    <cellStyle name="Normal 3 47 2" xfId="28467"/>
    <cellStyle name="Normal 3 47 20" xfId="28468"/>
    <cellStyle name="Normal 3 47 21" xfId="28469"/>
    <cellStyle name="Normal 3 47 22" xfId="28470"/>
    <cellStyle name="Normal 3 47 23" xfId="28471"/>
    <cellStyle name="Normal 3 47 3" xfId="28472"/>
    <cellStyle name="Normal 3 47 4" xfId="28473"/>
    <cellStyle name="Normal 3 47 5" xfId="28474"/>
    <cellStyle name="Normal 3 47 6" xfId="28475"/>
    <cellStyle name="Normal 3 47 7" xfId="28476"/>
    <cellStyle name="Normal 3 47 8" xfId="28477"/>
    <cellStyle name="Normal 3 47 9" xfId="28478"/>
    <cellStyle name="Normal 3 48" xfId="28479"/>
    <cellStyle name="Normal 3 48 10" xfId="28480"/>
    <cellStyle name="Normal 3 48 11" xfId="28481"/>
    <cellStyle name="Normal 3 48 12" xfId="28482"/>
    <cellStyle name="Normal 3 48 13" xfId="28483"/>
    <cellStyle name="Normal 3 48 14" xfId="28484"/>
    <cellStyle name="Normal 3 48 15" xfId="28485"/>
    <cellStyle name="Normal 3 48 16" xfId="28486"/>
    <cellStyle name="Normal 3 48 17" xfId="28487"/>
    <cellStyle name="Normal 3 48 18" xfId="28488"/>
    <cellStyle name="Normal 3 48 19" xfId="28489"/>
    <cellStyle name="Normal 3 48 2" xfId="28490"/>
    <cellStyle name="Normal 3 48 2 2" xfId="28491"/>
    <cellStyle name="Normal 3 48 20" xfId="28492"/>
    <cellStyle name="Normal 3 48 21" xfId="28493"/>
    <cellStyle name="Normal 3 48 22" xfId="28494"/>
    <cellStyle name="Normal 3 48 23" xfId="28495"/>
    <cellStyle name="Normal 3 48 3" xfId="28496"/>
    <cellStyle name="Normal 3 48 4" xfId="28497"/>
    <cellStyle name="Normal 3 48 5" xfId="28498"/>
    <cellStyle name="Normal 3 48 6" xfId="28499"/>
    <cellStyle name="Normal 3 48 7" xfId="28500"/>
    <cellStyle name="Normal 3 48 8" xfId="28501"/>
    <cellStyle name="Normal 3 48 9" xfId="28502"/>
    <cellStyle name="Normal 3 49" xfId="28503"/>
    <cellStyle name="Normal 3 49 10" xfId="28504"/>
    <cellStyle name="Normal 3 49 11" xfId="28505"/>
    <cellStyle name="Normal 3 49 12" xfId="28506"/>
    <cellStyle name="Normal 3 49 13" xfId="28507"/>
    <cellStyle name="Normal 3 49 14" xfId="28508"/>
    <cellStyle name="Normal 3 49 15" xfId="28509"/>
    <cellStyle name="Normal 3 49 2" xfId="28510"/>
    <cellStyle name="Normal 3 49 3" xfId="28511"/>
    <cellStyle name="Normal 3 49 4" xfId="28512"/>
    <cellStyle name="Normal 3 49 5" xfId="28513"/>
    <cellStyle name="Normal 3 49 6" xfId="28514"/>
    <cellStyle name="Normal 3 49 7" xfId="28515"/>
    <cellStyle name="Normal 3 49 8" xfId="28516"/>
    <cellStyle name="Normal 3 49 9" xfId="28517"/>
    <cellStyle name="Normal 3 5" xfId="28518"/>
    <cellStyle name="Normal 3 5 10" xfId="28519"/>
    <cellStyle name="Normal 3 5 11" xfId="28520"/>
    <cellStyle name="Normal 3 5 12" xfId="28521"/>
    <cellStyle name="Normal 3 5 13" xfId="28522"/>
    <cellStyle name="Normal 3 5 14" xfId="28523"/>
    <cellStyle name="Normal 3 5 15" xfId="28524"/>
    <cellStyle name="Normal 3 5 2" xfId="28525"/>
    <cellStyle name="Normal 3 5 3" xfId="28526"/>
    <cellStyle name="Normal 3 5 4" xfId="28527"/>
    <cellStyle name="Normal 3 5 5" xfId="28528"/>
    <cellStyle name="Normal 3 5 6" xfId="28529"/>
    <cellStyle name="Normal 3 5 7" xfId="28530"/>
    <cellStyle name="Normal 3 5 8" xfId="28531"/>
    <cellStyle name="Normal 3 5 9" xfId="28532"/>
    <cellStyle name="Normal 3 50" xfId="28533"/>
    <cellStyle name="Normal 3 50 10" xfId="28534"/>
    <cellStyle name="Normal 3 50 11" xfId="28535"/>
    <cellStyle name="Normal 3 50 12" xfId="28536"/>
    <cellStyle name="Normal 3 50 13" xfId="28537"/>
    <cellStyle name="Normal 3 50 14" xfId="28538"/>
    <cellStyle name="Normal 3 50 15" xfId="28539"/>
    <cellStyle name="Normal 3 50 2" xfId="28540"/>
    <cellStyle name="Normal 3 50 3" xfId="28541"/>
    <cellStyle name="Normal 3 50 4" xfId="28542"/>
    <cellStyle name="Normal 3 50 5" xfId="28543"/>
    <cellStyle name="Normal 3 50 6" xfId="28544"/>
    <cellStyle name="Normal 3 50 7" xfId="28545"/>
    <cellStyle name="Normal 3 50 8" xfId="28546"/>
    <cellStyle name="Normal 3 50 9" xfId="28547"/>
    <cellStyle name="Normal 3 51" xfId="28548"/>
    <cellStyle name="Normal 3 51 10" xfId="28549"/>
    <cellStyle name="Normal 3 51 11" xfId="28550"/>
    <cellStyle name="Normal 3 51 12" xfId="28551"/>
    <cellStyle name="Normal 3 51 13" xfId="28552"/>
    <cellStyle name="Normal 3 51 14" xfId="28553"/>
    <cellStyle name="Normal 3 51 15" xfId="28554"/>
    <cellStyle name="Normal 3 51 2" xfId="28555"/>
    <cellStyle name="Normal 3 51 3" xfId="28556"/>
    <cellStyle name="Normal 3 51 4" xfId="28557"/>
    <cellStyle name="Normal 3 51 5" xfId="28558"/>
    <cellStyle name="Normal 3 51 6" xfId="28559"/>
    <cellStyle name="Normal 3 51 7" xfId="28560"/>
    <cellStyle name="Normal 3 51 8" xfId="28561"/>
    <cellStyle name="Normal 3 51 9" xfId="28562"/>
    <cellStyle name="Normal 3 52" xfId="28563"/>
    <cellStyle name="Normal 3 52 10" xfId="28564"/>
    <cellStyle name="Normal 3 52 11" xfId="28565"/>
    <cellStyle name="Normal 3 52 12" xfId="28566"/>
    <cellStyle name="Normal 3 52 13" xfId="28567"/>
    <cellStyle name="Normal 3 52 14" xfId="28568"/>
    <cellStyle name="Normal 3 52 15" xfId="28569"/>
    <cellStyle name="Normal 3 52 2" xfId="28570"/>
    <cellStyle name="Normal 3 52 3" xfId="28571"/>
    <cellStyle name="Normal 3 52 4" xfId="28572"/>
    <cellStyle name="Normal 3 52 5" xfId="28573"/>
    <cellStyle name="Normal 3 52 6" xfId="28574"/>
    <cellStyle name="Normal 3 52 7" xfId="28575"/>
    <cellStyle name="Normal 3 52 8" xfId="28576"/>
    <cellStyle name="Normal 3 52 9" xfId="28577"/>
    <cellStyle name="Normal 3 53" xfId="28578"/>
    <cellStyle name="Normal 3 53 10" xfId="28579"/>
    <cellStyle name="Normal 3 53 11" xfId="28580"/>
    <cellStyle name="Normal 3 53 12" xfId="28581"/>
    <cellStyle name="Normal 3 53 13" xfId="28582"/>
    <cellStyle name="Normal 3 53 14" xfId="28583"/>
    <cellStyle name="Normal 3 53 15" xfId="28584"/>
    <cellStyle name="Normal 3 53 2" xfId="28585"/>
    <cellStyle name="Normal 3 53 3" xfId="28586"/>
    <cellStyle name="Normal 3 53 4" xfId="28587"/>
    <cellStyle name="Normal 3 53 5" xfId="28588"/>
    <cellStyle name="Normal 3 53 6" xfId="28589"/>
    <cellStyle name="Normal 3 53 7" xfId="28590"/>
    <cellStyle name="Normal 3 53 8" xfId="28591"/>
    <cellStyle name="Normal 3 53 9" xfId="28592"/>
    <cellStyle name="Normal 3 54" xfId="28593"/>
    <cellStyle name="Normal 3 54 10" xfId="28594"/>
    <cellStyle name="Normal 3 54 11" xfId="28595"/>
    <cellStyle name="Normal 3 54 12" xfId="28596"/>
    <cellStyle name="Normal 3 54 13" xfId="28597"/>
    <cellStyle name="Normal 3 54 14" xfId="28598"/>
    <cellStyle name="Normal 3 54 15" xfId="28599"/>
    <cellStyle name="Normal 3 54 2" xfId="28600"/>
    <cellStyle name="Normal 3 54 3" xfId="28601"/>
    <cellStyle name="Normal 3 54 4" xfId="28602"/>
    <cellStyle name="Normal 3 54 5" xfId="28603"/>
    <cellStyle name="Normal 3 54 6" xfId="28604"/>
    <cellStyle name="Normal 3 54 7" xfId="28605"/>
    <cellStyle name="Normal 3 54 8" xfId="28606"/>
    <cellStyle name="Normal 3 54 9" xfId="28607"/>
    <cellStyle name="Normal 3 55" xfId="28608"/>
    <cellStyle name="Normal 3 55 10" xfId="28609"/>
    <cellStyle name="Normal 3 55 11" xfId="28610"/>
    <cellStyle name="Normal 3 55 12" xfId="28611"/>
    <cellStyle name="Normal 3 55 13" xfId="28612"/>
    <cellStyle name="Normal 3 55 14" xfId="28613"/>
    <cellStyle name="Normal 3 55 15" xfId="28614"/>
    <cellStyle name="Normal 3 55 2" xfId="28615"/>
    <cellStyle name="Normal 3 55 3" xfId="28616"/>
    <cellStyle name="Normal 3 55 4" xfId="28617"/>
    <cellStyle name="Normal 3 55 5" xfId="28618"/>
    <cellStyle name="Normal 3 55 6" xfId="28619"/>
    <cellStyle name="Normal 3 55 7" xfId="28620"/>
    <cellStyle name="Normal 3 55 8" xfId="28621"/>
    <cellStyle name="Normal 3 55 9" xfId="28622"/>
    <cellStyle name="Normal 3 56" xfId="28623"/>
    <cellStyle name="Normal 3 56 10" xfId="28624"/>
    <cellStyle name="Normal 3 56 11" xfId="28625"/>
    <cellStyle name="Normal 3 56 12" xfId="28626"/>
    <cellStyle name="Normal 3 56 13" xfId="28627"/>
    <cellStyle name="Normal 3 56 14" xfId="28628"/>
    <cellStyle name="Normal 3 56 15" xfId="28629"/>
    <cellStyle name="Normal 3 56 2" xfId="28630"/>
    <cellStyle name="Normal 3 56 3" xfId="28631"/>
    <cellStyle name="Normal 3 56 4" xfId="28632"/>
    <cellStyle name="Normal 3 56 5" xfId="28633"/>
    <cellStyle name="Normal 3 56 6" xfId="28634"/>
    <cellStyle name="Normal 3 56 7" xfId="28635"/>
    <cellStyle name="Normal 3 56 8" xfId="28636"/>
    <cellStyle name="Normal 3 56 9" xfId="28637"/>
    <cellStyle name="Normal 3 57" xfId="28638"/>
    <cellStyle name="Normal 3 57 10" xfId="28639"/>
    <cellStyle name="Normal 3 57 11" xfId="28640"/>
    <cellStyle name="Normal 3 57 12" xfId="28641"/>
    <cellStyle name="Normal 3 57 13" xfId="28642"/>
    <cellStyle name="Normal 3 57 14" xfId="28643"/>
    <cellStyle name="Normal 3 57 15" xfId="28644"/>
    <cellStyle name="Normal 3 57 2" xfId="28645"/>
    <cellStyle name="Normal 3 57 3" xfId="28646"/>
    <cellStyle name="Normal 3 57 4" xfId="28647"/>
    <cellStyle name="Normal 3 57 5" xfId="28648"/>
    <cellStyle name="Normal 3 57 6" xfId="28649"/>
    <cellStyle name="Normal 3 57 7" xfId="28650"/>
    <cellStyle name="Normal 3 57 8" xfId="28651"/>
    <cellStyle name="Normal 3 57 9" xfId="28652"/>
    <cellStyle name="Normal 3 58" xfId="28653"/>
    <cellStyle name="Normal 3 58 10" xfId="28654"/>
    <cellStyle name="Normal 3 58 11" xfId="28655"/>
    <cellStyle name="Normal 3 58 12" xfId="28656"/>
    <cellStyle name="Normal 3 58 13" xfId="28657"/>
    <cellStyle name="Normal 3 58 14" xfId="28658"/>
    <cellStyle name="Normal 3 58 15" xfId="28659"/>
    <cellStyle name="Normal 3 58 2" xfId="28660"/>
    <cellStyle name="Normal 3 58 3" xfId="28661"/>
    <cellStyle name="Normal 3 58 4" xfId="28662"/>
    <cellStyle name="Normal 3 58 5" xfId="28663"/>
    <cellStyle name="Normal 3 58 6" xfId="28664"/>
    <cellStyle name="Normal 3 58 7" xfId="28665"/>
    <cellStyle name="Normal 3 58 8" xfId="28666"/>
    <cellStyle name="Normal 3 58 9" xfId="28667"/>
    <cellStyle name="Normal 3 59" xfId="28668"/>
    <cellStyle name="Normal 3 59 10" xfId="28669"/>
    <cellStyle name="Normal 3 59 11" xfId="28670"/>
    <cellStyle name="Normal 3 59 12" xfId="28671"/>
    <cellStyle name="Normal 3 59 13" xfId="28672"/>
    <cellStyle name="Normal 3 59 14" xfId="28673"/>
    <cellStyle name="Normal 3 59 15" xfId="28674"/>
    <cellStyle name="Normal 3 59 2" xfId="28675"/>
    <cellStyle name="Normal 3 59 3" xfId="28676"/>
    <cellStyle name="Normal 3 59 4" xfId="28677"/>
    <cellStyle name="Normal 3 59 5" xfId="28678"/>
    <cellStyle name="Normal 3 59 6" xfId="28679"/>
    <cellStyle name="Normal 3 59 7" xfId="28680"/>
    <cellStyle name="Normal 3 59 8" xfId="28681"/>
    <cellStyle name="Normal 3 59 9" xfId="28682"/>
    <cellStyle name="Normal 3 6" xfId="28683"/>
    <cellStyle name="Normal 3 6 10" xfId="28684"/>
    <cellStyle name="Normal 3 6 11" xfId="28685"/>
    <cellStyle name="Normal 3 6 12" xfId="28686"/>
    <cellStyle name="Normal 3 6 13" xfId="28687"/>
    <cellStyle name="Normal 3 6 14" xfId="28688"/>
    <cellStyle name="Normal 3 6 15" xfId="28689"/>
    <cellStyle name="Normal 3 6 16" xfId="28690"/>
    <cellStyle name="Normal 3 6 17" xfId="28691"/>
    <cellStyle name="Normal 3 6 18" xfId="28692"/>
    <cellStyle name="Normal 3 6 19" xfId="28693"/>
    <cellStyle name="Normal 3 6 2" xfId="28694"/>
    <cellStyle name="Normal 3 6 20" xfId="28695"/>
    <cellStyle name="Normal 3 6 21" xfId="28696"/>
    <cellStyle name="Normal 3 6 22" xfId="28697"/>
    <cellStyle name="Normal 3 6 23" xfId="28698"/>
    <cellStyle name="Normal 3 6 24" xfId="28699"/>
    <cellStyle name="Normal 3 6 25" xfId="28700"/>
    <cellStyle name="Normal 3 6 26" xfId="28701"/>
    <cellStyle name="Normal 3 6 27" xfId="28702"/>
    <cellStyle name="Normal 3 6 28" xfId="28703"/>
    <cellStyle name="Normal 3 6 29" xfId="28704"/>
    <cellStyle name="Normal 3 6 3" xfId="28705"/>
    <cellStyle name="Normal 3 6 30" xfId="28706"/>
    <cellStyle name="Normal 3 6 31" xfId="28707"/>
    <cellStyle name="Normal 3 6 4" xfId="28708"/>
    <cellStyle name="Normal 3 6 5" xfId="28709"/>
    <cellStyle name="Normal 3 6 6" xfId="28710"/>
    <cellStyle name="Normal 3 6 7" xfId="28711"/>
    <cellStyle name="Normal 3 6 8" xfId="28712"/>
    <cellStyle name="Normal 3 6 9" xfId="28713"/>
    <cellStyle name="Normal 3 60" xfId="28714"/>
    <cellStyle name="Normal 3 60 10" xfId="28715"/>
    <cellStyle name="Normal 3 60 11" xfId="28716"/>
    <cellStyle name="Normal 3 60 12" xfId="28717"/>
    <cellStyle name="Normal 3 60 13" xfId="28718"/>
    <cellStyle name="Normal 3 60 14" xfId="28719"/>
    <cellStyle name="Normal 3 60 15" xfId="28720"/>
    <cellStyle name="Normal 3 60 2" xfId="28721"/>
    <cellStyle name="Normal 3 60 3" xfId="28722"/>
    <cellStyle name="Normal 3 60 4" xfId="28723"/>
    <cellStyle name="Normal 3 60 5" xfId="28724"/>
    <cellStyle name="Normal 3 60 6" xfId="28725"/>
    <cellStyle name="Normal 3 60 7" xfId="28726"/>
    <cellStyle name="Normal 3 60 8" xfId="28727"/>
    <cellStyle name="Normal 3 60 9" xfId="28728"/>
    <cellStyle name="Normal 3 61" xfId="28729"/>
    <cellStyle name="Normal 3 62" xfId="28730"/>
    <cellStyle name="Normal 3 63" xfId="28731"/>
    <cellStyle name="Normal 3 64" xfId="28732"/>
    <cellStyle name="Normal 3 65" xfId="28733"/>
    <cellStyle name="Normal 3 66" xfId="28734"/>
    <cellStyle name="Normal 3 67" xfId="28735"/>
    <cellStyle name="Normal 3 68" xfId="28736"/>
    <cellStyle name="Normal 3 69" xfId="28737"/>
    <cellStyle name="Normal 3 7" xfId="28738"/>
    <cellStyle name="Normal 3 7 10" xfId="28739"/>
    <cellStyle name="Normal 3 7 11" xfId="28740"/>
    <cellStyle name="Normal 3 7 12" xfId="28741"/>
    <cellStyle name="Normal 3 7 13" xfId="28742"/>
    <cellStyle name="Normal 3 7 14" xfId="28743"/>
    <cellStyle name="Normal 3 7 15" xfId="28744"/>
    <cellStyle name="Normal 3 7 16" xfId="28745"/>
    <cellStyle name="Normal 3 7 17" xfId="28746"/>
    <cellStyle name="Normal 3 7 18" xfId="28747"/>
    <cellStyle name="Normal 3 7 19" xfId="28748"/>
    <cellStyle name="Normal 3 7 2" xfId="28749"/>
    <cellStyle name="Normal 3 7 20" xfId="28750"/>
    <cellStyle name="Normal 3 7 21" xfId="28751"/>
    <cellStyle name="Normal 3 7 22" xfId="28752"/>
    <cellStyle name="Normal 3 7 23" xfId="28753"/>
    <cellStyle name="Normal 3 7 24" xfId="28754"/>
    <cellStyle name="Normal 3 7 25" xfId="28755"/>
    <cellStyle name="Normal 3 7 26" xfId="28756"/>
    <cellStyle name="Normal 3 7 27" xfId="28757"/>
    <cellStyle name="Normal 3 7 28" xfId="28758"/>
    <cellStyle name="Normal 3 7 29" xfId="28759"/>
    <cellStyle name="Normal 3 7 3" xfId="28760"/>
    <cellStyle name="Normal 3 7 30" xfId="28761"/>
    <cellStyle name="Normal 3 7 4" xfId="28762"/>
    <cellStyle name="Normal 3 7 5" xfId="28763"/>
    <cellStyle name="Normal 3 7 6" xfId="28764"/>
    <cellStyle name="Normal 3 7 7" xfId="28765"/>
    <cellStyle name="Normal 3 7 8" xfId="28766"/>
    <cellStyle name="Normal 3 7 9" xfId="28767"/>
    <cellStyle name="Normal 3 70" xfId="28768"/>
    <cellStyle name="Normal 3 71" xfId="28769"/>
    <cellStyle name="Normal 3 72" xfId="28770"/>
    <cellStyle name="Normal 3 73" xfId="28771"/>
    <cellStyle name="Normal 3 74" xfId="28772"/>
    <cellStyle name="Normal 3 75" xfId="28773"/>
    <cellStyle name="Normal 3 76" xfId="28774"/>
    <cellStyle name="Normal 3 77" xfId="28775"/>
    <cellStyle name="Normal 3 78" xfId="28776"/>
    <cellStyle name="Normal 3 79" xfId="28777"/>
    <cellStyle name="Normal 3 8" xfId="28778"/>
    <cellStyle name="Normal 3 8 10" xfId="28779"/>
    <cellStyle name="Normal 3 8 11" xfId="28780"/>
    <cellStyle name="Normal 3 8 12" xfId="28781"/>
    <cellStyle name="Normal 3 8 13" xfId="28782"/>
    <cellStyle name="Normal 3 8 14" xfId="28783"/>
    <cellStyle name="Normal 3 8 15" xfId="28784"/>
    <cellStyle name="Normal 3 8 2" xfId="28785"/>
    <cellStyle name="Normal 3 8 3" xfId="28786"/>
    <cellStyle name="Normal 3 8 4" xfId="28787"/>
    <cellStyle name="Normal 3 8 5" xfId="28788"/>
    <cellStyle name="Normal 3 8 6" xfId="28789"/>
    <cellStyle name="Normal 3 8 7" xfId="28790"/>
    <cellStyle name="Normal 3 8 8" xfId="28791"/>
    <cellStyle name="Normal 3 8 9" xfId="28792"/>
    <cellStyle name="Normal 3 80" xfId="28793"/>
    <cellStyle name="Normal 3 81" xfId="28794"/>
    <cellStyle name="Normal 3 82" xfId="28795"/>
    <cellStyle name="Normal 3 83" xfId="28796"/>
    <cellStyle name="Normal 3 84" xfId="28797"/>
    <cellStyle name="Normal 3 85" xfId="28798"/>
    <cellStyle name="Normal 3 86" xfId="28799"/>
    <cellStyle name="Normal 3 9" xfId="28800"/>
    <cellStyle name="Normal 3 9 10" xfId="28801"/>
    <cellStyle name="Normal 3 9 11" xfId="28802"/>
    <cellStyle name="Normal 3 9 12" xfId="28803"/>
    <cellStyle name="Normal 3 9 13" xfId="28804"/>
    <cellStyle name="Normal 3 9 14" xfId="28805"/>
    <cellStyle name="Normal 3 9 15" xfId="28806"/>
    <cellStyle name="Normal 3 9 2" xfId="28807"/>
    <cellStyle name="Normal 3 9 3" xfId="28808"/>
    <cellStyle name="Normal 3 9 4" xfId="28809"/>
    <cellStyle name="Normal 3 9 5" xfId="28810"/>
    <cellStyle name="Normal 3 9 6" xfId="28811"/>
    <cellStyle name="Normal 3 9 7" xfId="28812"/>
    <cellStyle name="Normal 3 9 8" xfId="28813"/>
    <cellStyle name="Normal 3 9 9" xfId="28814"/>
    <cellStyle name="Normal 30" xfId="28815"/>
    <cellStyle name="Normal 30 10" xfId="28816"/>
    <cellStyle name="Normal 30 11" xfId="28817"/>
    <cellStyle name="Normal 30 12" xfId="28818"/>
    <cellStyle name="Normal 30 13" xfId="28819"/>
    <cellStyle name="Normal 30 14" xfId="28820"/>
    <cellStyle name="Normal 30 14 2" xfId="28821"/>
    <cellStyle name="Normal 30 15" xfId="28822"/>
    <cellStyle name="Normal 30 15 2" xfId="28823"/>
    <cellStyle name="Normal 30 16" xfId="28824"/>
    <cellStyle name="Normal 30 16 2" xfId="28825"/>
    <cellStyle name="Normal 30 17" xfId="28826"/>
    <cellStyle name="Normal 30 18" xfId="28827"/>
    <cellStyle name="Normal 30 19" xfId="28828"/>
    <cellStyle name="Normal 30 2" xfId="28829"/>
    <cellStyle name="Normal 30 2 10" xfId="28830"/>
    <cellStyle name="Normal 30 2 11" xfId="28831"/>
    <cellStyle name="Normal 30 2 12" xfId="28832"/>
    <cellStyle name="Normal 30 2 13" xfId="28833"/>
    <cellStyle name="Normal 30 2 14" xfId="28834"/>
    <cellStyle name="Normal 30 2 15" xfId="28835"/>
    <cellStyle name="Normal 30 2 2" xfId="28836"/>
    <cellStyle name="Normal 30 2 3" xfId="28837"/>
    <cellStyle name="Normal 30 2 4" xfId="28838"/>
    <cellStyle name="Normal 30 2 5" xfId="28839"/>
    <cellStyle name="Normal 30 2 6" xfId="28840"/>
    <cellStyle name="Normal 30 2 7" xfId="28841"/>
    <cellStyle name="Normal 30 2 8" xfId="28842"/>
    <cellStyle name="Normal 30 2 9" xfId="28843"/>
    <cellStyle name="Normal 30 20" xfId="28844"/>
    <cellStyle name="Normal 30 21" xfId="28845"/>
    <cellStyle name="Normal 30 22" xfId="28846"/>
    <cellStyle name="Normal 30 23" xfId="28847"/>
    <cellStyle name="Normal 30 24" xfId="28848"/>
    <cellStyle name="Normal 30 25" xfId="28849"/>
    <cellStyle name="Normal 30 26" xfId="28850"/>
    <cellStyle name="Normal 30 27" xfId="28851"/>
    <cellStyle name="Normal 30 28" xfId="28852"/>
    <cellStyle name="Normal 30 29" xfId="28853"/>
    <cellStyle name="Normal 30 3" xfId="28854"/>
    <cellStyle name="Normal 30 3 10" xfId="28855"/>
    <cellStyle name="Normal 30 3 11" xfId="28856"/>
    <cellStyle name="Normal 30 3 12" xfId="28857"/>
    <cellStyle name="Normal 30 3 13" xfId="28858"/>
    <cellStyle name="Normal 30 3 14" xfId="28859"/>
    <cellStyle name="Normal 30 3 15" xfId="28860"/>
    <cellStyle name="Normal 30 3 2" xfId="28861"/>
    <cellStyle name="Normal 30 3 3" xfId="28862"/>
    <cellStyle name="Normal 30 3 4" xfId="28863"/>
    <cellStyle name="Normal 30 3 5" xfId="28864"/>
    <cellStyle name="Normal 30 3 6" xfId="28865"/>
    <cellStyle name="Normal 30 3 7" xfId="28866"/>
    <cellStyle name="Normal 30 3 8" xfId="28867"/>
    <cellStyle name="Normal 30 3 9" xfId="28868"/>
    <cellStyle name="Normal 30 30" xfId="28869"/>
    <cellStyle name="Normal 30 31" xfId="28870"/>
    <cellStyle name="Normal 30 32" xfId="28871"/>
    <cellStyle name="Normal 30 33" xfId="28872"/>
    <cellStyle name="Normal 30 34" xfId="28873"/>
    <cellStyle name="Normal 30 35" xfId="28874"/>
    <cellStyle name="Normal 30 36" xfId="28875"/>
    <cellStyle name="Normal 30 37" xfId="28876"/>
    <cellStyle name="Normal 30 38" xfId="28877"/>
    <cellStyle name="Normal 30 4" xfId="28878"/>
    <cellStyle name="Normal 30 4 10" xfId="28879"/>
    <cellStyle name="Normal 30 4 11" xfId="28880"/>
    <cellStyle name="Normal 30 4 12" xfId="28881"/>
    <cellStyle name="Normal 30 4 13" xfId="28882"/>
    <cellStyle name="Normal 30 4 14" xfId="28883"/>
    <cellStyle name="Normal 30 4 15" xfId="28884"/>
    <cellStyle name="Normal 30 4 2" xfId="28885"/>
    <cellStyle name="Normal 30 4 3" xfId="28886"/>
    <cellStyle name="Normal 30 4 4" xfId="28887"/>
    <cellStyle name="Normal 30 4 5" xfId="28888"/>
    <cellStyle name="Normal 30 4 6" xfId="28889"/>
    <cellStyle name="Normal 30 4 7" xfId="28890"/>
    <cellStyle name="Normal 30 4 8" xfId="28891"/>
    <cellStyle name="Normal 30 4 9" xfId="28892"/>
    <cellStyle name="Normal 30 5" xfId="28893"/>
    <cellStyle name="Normal 30 6" xfId="28894"/>
    <cellStyle name="Normal 30 7" xfId="28895"/>
    <cellStyle name="Normal 30 8" xfId="28896"/>
    <cellStyle name="Normal 30 9" xfId="28897"/>
    <cellStyle name="Normal 31" xfId="28898"/>
    <cellStyle name="Normal 31 10" xfId="28899"/>
    <cellStyle name="Normal 31 11" xfId="28900"/>
    <cellStyle name="Normal 31 12" xfId="28901"/>
    <cellStyle name="Normal 31 13" xfId="28902"/>
    <cellStyle name="Normal 31 14" xfId="28903"/>
    <cellStyle name="Normal 31 14 2" xfId="28904"/>
    <cellStyle name="Normal 31 15" xfId="28905"/>
    <cellStyle name="Normal 31 15 2" xfId="28906"/>
    <cellStyle name="Normal 31 16" xfId="28907"/>
    <cellStyle name="Normal 31 16 2" xfId="28908"/>
    <cellStyle name="Normal 31 17" xfId="28909"/>
    <cellStyle name="Normal 31 18" xfId="28910"/>
    <cellStyle name="Normal 31 19" xfId="28911"/>
    <cellStyle name="Normal 31 2" xfId="28912"/>
    <cellStyle name="Normal 31 2 10" xfId="28913"/>
    <cellStyle name="Normal 31 2 11" xfId="28914"/>
    <cellStyle name="Normal 31 2 12" xfId="28915"/>
    <cellStyle name="Normal 31 2 13" xfId="28916"/>
    <cellStyle name="Normal 31 2 14" xfId="28917"/>
    <cellStyle name="Normal 31 2 15" xfId="28918"/>
    <cellStyle name="Normal 31 2 2" xfId="28919"/>
    <cellStyle name="Normal 31 2 3" xfId="28920"/>
    <cellStyle name="Normal 31 2 4" xfId="28921"/>
    <cellStyle name="Normal 31 2 5" xfId="28922"/>
    <cellStyle name="Normal 31 2 6" xfId="28923"/>
    <cellStyle name="Normal 31 2 7" xfId="28924"/>
    <cellStyle name="Normal 31 2 8" xfId="28925"/>
    <cellStyle name="Normal 31 2 9" xfId="28926"/>
    <cellStyle name="Normal 31 20" xfId="28927"/>
    <cellStyle name="Normal 31 21" xfId="28928"/>
    <cellStyle name="Normal 31 22" xfId="28929"/>
    <cellStyle name="Normal 31 23" xfId="28930"/>
    <cellStyle name="Normal 31 24" xfId="28931"/>
    <cellStyle name="Normal 31 25" xfId="28932"/>
    <cellStyle name="Normal 31 26" xfId="28933"/>
    <cellStyle name="Normal 31 27" xfId="28934"/>
    <cellStyle name="Normal 31 28" xfId="28935"/>
    <cellStyle name="Normal 31 29" xfId="28936"/>
    <cellStyle name="Normal 31 3" xfId="28937"/>
    <cellStyle name="Normal 31 3 10" xfId="28938"/>
    <cellStyle name="Normal 31 3 11" xfId="28939"/>
    <cellStyle name="Normal 31 3 12" xfId="28940"/>
    <cellStyle name="Normal 31 3 13" xfId="28941"/>
    <cellStyle name="Normal 31 3 14" xfId="28942"/>
    <cellStyle name="Normal 31 3 15" xfId="28943"/>
    <cellStyle name="Normal 31 3 2" xfId="28944"/>
    <cellStyle name="Normal 31 3 3" xfId="28945"/>
    <cellStyle name="Normal 31 3 4" xfId="28946"/>
    <cellStyle name="Normal 31 3 5" xfId="28947"/>
    <cellStyle name="Normal 31 3 6" xfId="28948"/>
    <cellStyle name="Normal 31 3 7" xfId="28949"/>
    <cellStyle name="Normal 31 3 8" xfId="28950"/>
    <cellStyle name="Normal 31 3 9" xfId="28951"/>
    <cellStyle name="Normal 31 30" xfId="28952"/>
    <cellStyle name="Normal 31 31" xfId="28953"/>
    <cellStyle name="Normal 31 32" xfId="28954"/>
    <cellStyle name="Normal 31 33" xfId="28955"/>
    <cellStyle name="Normal 31 34" xfId="28956"/>
    <cellStyle name="Normal 31 35" xfId="28957"/>
    <cellStyle name="Normal 31 36" xfId="28958"/>
    <cellStyle name="Normal 31 37" xfId="28959"/>
    <cellStyle name="Normal 31 38" xfId="28960"/>
    <cellStyle name="Normal 31 4" xfId="28961"/>
    <cellStyle name="Normal 31 4 10" xfId="28962"/>
    <cellStyle name="Normal 31 4 11" xfId="28963"/>
    <cellStyle name="Normal 31 4 12" xfId="28964"/>
    <cellStyle name="Normal 31 4 13" xfId="28965"/>
    <cellStyle name="Normal 31 4 14" xfId="28966"/>
    <cellStyle name="Normal 31 4 15" xfId="28967"/>
    <cellStyle name="Normal 31 4 2" xfId="28968"/>
    <cellStyle name="Normal 31 4 3" xfId="28969"/>
    <cellStyle name="Normal 31 4 4" xfId="28970"/>
    <cellStyle name="Normal 31 4 5" xfId="28971"/>
    <cellStyle name="Normal 31 4 6" xfId="28972"/>
    <cellStyle name="Normal 31 4 7" xfId="28973"/>
    <cellStyle name="Normal 31 4 8" xfId="28974"/>
    <cellStyle name="Normal 31 4 9" xfId="28975"/>
    <cellStyle name="Normal 31 5" xfId="28976"/>
    <cellStyle name="Normal 31 6" xfId="28977"/>
    <cellStyle name="Normal 31 7" xfId="28978"/>
    <cellStyle name="Normal 31 8" xfId="28979"/>
    <cellStyle name="Normal 31 9" xfId="28980"/>
    <cellStyle name="Normal 32" xfId="28981"/>
    <cellStyle name="Normal 32 10" xfId="28982"/>
    <cellStyle name="Normal 32 11" xfId="28983"/>
    <cellStyle name="Normal 32 12" xfId="28984"/>
    <cellStyle name="Normal 32 13" xfId="28985"/>
    <cellStyle name="Normal 32 14" xfId="28986"/>
    <cellStyle name="Normal 32 14 2" xfId="28987"/>
    <cellStyle name="Normal 32 15" xfId="28988"/>
    <cellStyle name="Normal 32 15 2" xfId="28989"/>
    <cellStyle name="Normal 32 16" xfId="28990"/>
    <cellStyle name="Normal 32 16 2" xfId="28991"/>
    <cellStyle name="Normal 32 17" xfId="28992"/>
    <cellStyle name="Normal 32 18" xfId="28993"/>
    <cellStyle name="Normal 32 19" xfId="28994"/>
    <cellStyle name="Normal 32 2" xfId="28995"/>
    <cellStyle name="Normal 32 2 10" xfId="28996"/>
    <cellStyle name="Normal 32 2 11" xfId="28997"/>
    <cellStyle name="Normal 32 2 12" xfId="28998"/>
    <cellStyle name="Normal 32 2 13" xfId="28999"/>
    <cellStyle name="Normal 32 2 14" xfId="29000"/>
    <cellStyle name="Normal 32 2 15" xfId="29001"/>
    <cellStyle name="Normal 32 2 2" xfId="29002"/>
    <cellStyle name="Normal 32 2 3" xfId="29003"/>
    <cellStyle name="Normal 32 2 4" xfId="29004"/>
    <cellStyle name="Normal 32 2 5" xfId="29005"/>
    <cellStyle name="Normal 32 2 6" xfId="29006"/>
    <cellStyle name="Normal 32 2 7" xfId="29007"/>
    <cellStyle name="Normal 32 2 8" xfId="29008"/>
    <cellStyle name="Normal 32 2 9" xfId="29009"/>
    <cellStyle name="Normal 32 20" xfId="29010"/>
    <cellStyle name="Normal 32 21" xfId="29011"/>
    <cellStyle name="Normal 32 22" xfId="29012"/>
    <cellStyle name="Normal 32 23" xfId="29013"/>
    <cellStyle name="Normal 32 24" xfId="29014"/>
    <cellStyle name="Normal 32 25" xfId="29015"/>
    <cellStyle name="Normal 32 26" xfId="29016"/>
    <cellStyle name="Normal 32 27" xfId="29017"/>
    <cellStyle name="Normal 32 28" xfId="29018"/>
    <cellStyle name="Normal 32 29" xfId="29019"/>
    <cellStyle name="Normal 32 3" xfId="29020"/>
    <cellStyle name="Normal 32 3 10" xfId="29021"/>
    <cellStyle name="Normal 32 3 11" xfId="29022"/>
    <cellStyle name="Normal 32 3 12" xfId="29023"/>
    <cellStyle name="Normal 32 3 13" xfId="29024"/>
    <cellStyle name="Normal 32 3 14" xfId="29025"/>
    <cellStyle name="Normal 32 3 15" xfId="29026"/>
    <cellStyle name="Normal 32 3 2" xfId="29027"/>
    <cellStyle name="Normal 32 3 3" xfId="29028"/>
    <cellStyle name="Normal 32 3 4" xfId="29029"/>
    <cellStyle name="Normal 32 3 5" xfId="29030"/>
    <cellStyle name="Normal 32 3 6" xfId="29031"/>
    <cellStyle name="Normal 32 3 7" xfId="29032"/>
    <cellStyle name="Normal 32 3 8" xfId="29033"/>
    <cellStyle name="Normal 32 3 9" xfId="29034"/>
    <cellStyle name="Normal 32 30" xfId="29035"/>
    <cellStyle name="Normal 32 31" xfId="29036"/>
    <cellStyle name="Normal 32 32" xfId="29037"/>
    <cellStyle name="Normal 32 33" xfId="29038"/>
    <cellStyle name="Normal 32 34" xfId="29039"/>
    <cellStyle name="Normal 32 35" xfId="29040"/>
    <cellStyle name="Normal 32 36" xfId="29041"/>
    <cellStyle name="Normal 32 37" xfId="29042"/>
    <cellStyle name="Normal 32 38" xfId="29043"/>
    <cellStyle name="Normal 32 4" xfId="29044"/>
    <cellStyle name="Normal 32 4 10" xfId="29045"/>
    <cellStyle name="Normal 32 4 11" xfId="29046"/>
    <cellStyle name="Normal 32 4 12" xfId="29047"/>
    <cellStyle name="Normal 32 4 13" xfId="29048"/>
    <cellStyle name="Normal 32 4 14" xfId="29049"/>
    <cellStyle name="Normal 32 4 15" xfId="29050"/>
    <cellStyle name="Normal 32 4 2" xfId="29051"/>
    <cellStyle name="Normal 32 4 3" xfId="29052"/>
    <cellStyle name="Normal 32 4 4" xfId="29053"/>
    <cellStyle name="Normal 32 4 5" xfId="29054"/>
    <cellStyle name="Normal 32 4 6" xfId="29055"/>
    <cellStyle name="Normal 32 4 7" xfId="29056"/>
    <cellStyle name="Normal 32 4 8" xfId="29057"/>
    <cellStyle name="Normal 32 4 9" xfId="29058"/>
    <cellStyle name="Normal 32 5" xfId="29059"/>
    <cellStyle name="Normal 32 6" xfId="29060"/>
    <cellStyle name="Normal 32 7" xfId="29061"/>
    <cellStyle name="Normal 32 8" xfId="29062"/>
    <cellStyle name="Normal 32 9" xfId="29063"/>
    <cellStyle name="Normal 33" xfId="29064"/>
    <cellStyle name="Normal 33 10" xfId="29065"/>
    <cellStyle name="Normal 33 11" xfId="29066"/>
    <cellStyle name="Normal 33 12" xfId="29067"/>
    <cellStyle name="Normal 33 13" xfId="29068"/>
    <cellStyle name="Normal 33 14" xfId="29069"/>
    <cellStyle name="Normal 33 14 2" xfId="29070"/>
    <cellStyle name="Normal 33 15" xfId="29071"/>
    <cellStyle name="Normal 33 15 2" xfId="29072"/>
    <cellStyle name="Normal 33 16" xfId="29073"/>
    <cellStyle name="Normal 33 16 2" xfId="29074"/>
    <cellStyle name="Normal 33 17" xfId="29075"/>
    <cellStyle name="Normal 33 18" xfId="29076"/>
    <cellStyle name="Normal 33 19" xfId="29077"/>
    <cellStyle name="Normal 33 2" xfId="29078"/>
    <cellStyle name="Normal 33 2 10" xfId="29079"/>
    <cellStyle name="Normal 33 2 11" xfId="29080"/>
    <cellStyle name="Normal 33 2 12" xfId="29081"/>
    <cellStyle name="Normal 33 2 13" xfId="29082"/>
    <cellStyle name="Normal 33 2 14" xfId="29083"/>
    <cellStyle name="Normal 33 2 15" xfId="29084"/>
    <cellStyle name="Normal 33 2 2" xfId="29085"/>
    <cellStyle name="Normal 33 2 3" xfId="29086"/>
    <cellStyle name="Normal 33 2 4" xfId="29087"/>
    <cellStyle name="Normal 33 2 5" xfId="29088"/>
    <cellStyle name="Normal 33 2 6" xfId="29089"/>
    <cellStyle name="Normal 33 2 7" xfId="29090"/>
    <cellStyle name="Normal 33 2 8" xfId="29091"/>
    <cellStyle name="Normal 33 2 9" xfId="29092"/>
    <cellStyle name="Normal 33 20" xfId="29093"/>
    <cellStyle name="Normal 33 21" xfId="29094"/>
    <cellStyle name="Normal 33 22" xfId="29095"/>
    <cellStyle name="Normal 33 23" xfId="29096"/>
    <cellStyle name="Normal 33 24" xfId="29097"/>
    <cellStyle name="Normal 33 25" xfId="29098"/>
    <cellStyle name="Normal 33 26" xfId="29099"/>
    <cellStyle name="Normal 33 27" xfId="29100"/>
    <cellStyle name="Normal 33 28" xfId="29101"/>
    <cellStyle name="Normal 33 29" xfId="29102"/>
    <cellStyle name="Normal 33 3" xfId="29103"/>
    <cellStyle name="Normal 33 3 10" xfId="29104"/>
    <cellStyle name="Normal 33 3 11" xfId="29105"/>
    <cellStyle name="Normal 33 3 12" xfId="29106"/>
    <cellStyle name="Normal 33 3 13" xfId="29107"/>
    <cellStyle name="Normal 33 3 14" xfId="29108"/>
    <cellStyle name="Normal 33 3 15" xfId="29109"/>
    <cellStyle name="Normal 33 3 2" xfId="29110"/>
    <cellStyle name="Normal 33 3 3" xfId="29111"/>
    <cellStyle name="Normal 33 3 4" xfId="29112"/>
    <cellStyle name="Normal 33 3 5" xfId="29113"/>
    <cellStyle name="Normal 33 3 6" xfId="29114"/>
    <cellStyle name="Normal 33 3 7" xfId="29115"/>
    <cellStyle name="Normal 33 3 8" xfId="29116"/>
    <cellStyle name="Normal 33 3 9" xfId="29117"/>
    <cellStyle name="Normal 33 30" xfId="29118"/>
    <cellStyle name="Normal 33 31" xfId="29119"/>
    <cellStyle name="Normal 33 32" xfId="29120"/>
    <cellStyle name="Normal 33 33" xfId="29121"/>
    <cellStyle name="Normal 33 34" xfId="29122"/>
    <cellStyle name="Normal 33 35" xfId="29123"/>
    <cellStyle name="Normal 33 36" xfId="29124"/>
    <cellStyle name="Normal 33 37" xfId="29125"/>
    <cellStyle name="Normal 33 38" xfId="29126"/>
    <cellStyle name="Normal 33 4" xfId="29127"/>
    <cellStyle name="Normal 33 4 10" xfId="29128"/>
    <cellStyle name="Normal 33 4 11" xfId="29129"/>
    <cellStyle name="Normal 33 4 12" xfId="29130"/>
    <cellStyle name="Normal 33 4 13" xfId="29131"/>
    <cellStyle name="Normal 33 4 14" xfId="29132"/>
    <cellStyle name="Normal 33 4 15" xfId="29133"/>
    <cellStyle name="Normal 33 4 2" xfId="29134"/>
    <cellStyle name="Normal 33 4 3" xfId="29135"/>
    <cellStyle name="Normal 33 4 4" xfId="29136"/>
    <cellStyle name="Normal 33 4 5" xfId="29137"/>
    <cellStyle name="Normal 33 4 6" xfId="29138"/>
    <cellStyle name="Normal 33 4 7" xfId="29139"/>
    <cellStyle name="Normal 33 4 8" xfId="29140"/>
    <cellStyle name="Normal 33 4 9" xfId="29141"/>
    <cellStyle name="Normal 33 5" xfId="29142"/>
    <cellStyle name="Normal 33 6" xfId="29143"/>
    <cellStyle name="Normal 33 7" xfId="29144"/>
    <cellStyle name="Normal 33 8" xfId="29145"/>
    <cellStyle name="Normal 33 9" xfId="29146"/>
    <cellStyle name="Normal 34" xfId="29147"/>
    <cellStyle name="Normal 34 10" xfId="29148"/>
    <cellStyle name="Normal 34 11" xfId="29149"/>
    <cellStyle name="Normal 34 12" xfId="29150"/>
    <cellStyle name="Normal 34 13" xfId="29151"/>
    <cellStyle name="Normal 34 13 2" xfId="29152"/>
    <cellStyle name="Normal 34 13 3" xfId="29153"/>
    <cellStyle name="Normal 34 13 4" xfId="29154"/>
    <cellStyle name="Normal 34 13 5" xfId="29155"/>
    <cellStyle name="Normal 34 14" xfId="29156"/>
    <cellStyle name="Normal 34 14 2" xfId="29157"/>
    <cellStyle name="Normal 34 14 3" xfId="29158"/>
    <cellStyle name="Normal 34 14 4" xfId="29159"/>
    <cellStyle name="Normal 34 14 5" xfId="29160"/>
    <cellStyle name="Normal 34 15" xfId="29161"/>
    <cellStyle name="Normal 34 15 2" xfId="29162"/>
    <cellStyle name="Normal 34 15 3" xfId="29163"/>
    <cellStyle name="Normal 34 15 4" xfId="29164"/>
    <cellStyle name="Normal 34 15 5" xfId="29165"/>
    <cellStyle name="Normal 34 16" xfId="29166"/>
    <cellStyle name="Normal 34 17" xfId="29167"/>
    <cellStyle name="Normal 34 18" xfId="29168"/>
    <cellStyle name="Normal 34 19" xfId="29169"/>
    <cellStyle name="Normal 34 2" xfId="29170"/>
    <cellStyle name="Normal 34 2 10" xfId="29171"/>
    <cellStyle name="Normal 34 2 11" xfId="29172"/>
    <cellStyle name="Normal 34 2 12" xfId="29173"/>
    <cellStyle name="Normal 34 2 13" xfId="29174"/>
    <cellStyle name="Normal 34 2 14" xfId="29175"/>
    <cellStyle name="Normal 34 2 15" xfId="29176"/>
    <cellStyle name="Normal 34 2 16" xfId="29177"/>
    <cellStyle name="Normal 34 2 17" xfId="29178"/>
    <cellStyle name="Normal 34 2 18" xfId="29179"/>
    <cellStyle name="Normal 34 2 19" xfId="29180"/>
    <cellStyle name="Normal 34 2 2" xfId="29181"/>
    <cellStyle name="Normal 34 2 2 2" xfId="29182"/>
    <cellStyle name="Normal 34 2 2 2 2" xfId="29183"/>
    <cellStyle name="Normal 34 2 2 2 3" xfId="29184"/>
    <cellStyle name="Normal 34 2 2 2 4" xfId="29185"/>
    <cellStyle name="Normal 34 2 2 2 5" xfId="29186"/>
    <cellStyle name="Normal 34 2 2 3" xfId="29187"/>
    <cellStyle name="Normal 34 2 2 3 2" xfId="29188"/>
    <cellStyle name="Normal 34 2 2 3 3" xfId="29189"/>
    <cellStyle name="Normal 34 2 2 3 4" xfId="29190"/>
    <cellStyle name="Normal 34 2 2 3 5" xfId="29191"/>
    <cellStyle name="Normal 34 2 2 4" xfId="29192"/>
    <cellStyle name="Normal 34 2 2 4 2" xfId="29193"/>
    <cellStyle name="Normal 34 2 2 4 3" xfId="29194"/>
    <cellStyle name="Normal 34 2 2 4 4" xfId="29195"/>
    <cellStyle name="Normal 34 2 2 4 5" xfId="29196"/>
    <cellStyle name="Normal 34 2 2 5" xfId="29197"/>
    <cellStyle name="Normal 34 2 2 6" xfId="29198"/>
    <cellStyle name="Normal 34 2 2 7" xfId="29199"/>
    <cellStyle name="Normal 34 2 2 8" xfId="29200"/>
    <cellStyle name="Normal 34 2 20" xfId="29201"/>
    <cellStyle name="Normal 34 2 21" xfId="29202"/>
    <cellStyle name="Normal 34 2 22" xfId="29203"/>
    <cellStyle name="Normal 34 2 3" xfId="29204"/>
    <cellStyle name="Normal 34 2 3 2" xfId="29205"/>
    <cellStyle name="Normal 34 2 3 3" xfId="29206"/>
    <cellStyle name="Normal 34 2 3 4" xfId="29207"/>
    <cellStyle name="Normal 34 2 3 5" xfId="29208"/>
    <cellStyle name="Normal 34 2 4" xfId="29209"/>
    <cellStyle name="Normal 34 2 4 2" xfId="29210"/>
    <cellStyle name="Normal 34 2 4 3" xfId="29211"/>
    <cellStyle name="Normal 34 2 4 4" xfId="29212"/>
    <cellStyle name="Normal 34 2 4 5" xfId="29213"/>
    <cellStyle name="Normal 34 2 5" xfId="29214"/>
    <cellStyle name="Normal 34 2 5 2" xfId="29215"/>
    <cellStyle name="Normal 34 2 5 3" xfId="29216"/>
    <cellStyle name="Normal 34 2 5 4" xfId="29217"/>
    <cellStyle name="Normal 34 2 5 5" xfId="29218"/>
    <cellStyle name="Normal 34 2 6" xfId="29219"/>
    <cellStyle name="Normal 34 2 7" xfId="29220"/>
    <cellStyle name="Normal 34 2 8" xfId="29221"/>
    <cellStyle name="Normal 34 2 9" xfId="29222"/>
    <cellStyle name="Normal 34 20" xfId="29223"/>
    <cellStyle name="Normal 34 21" xfId="29224"/>
    <cellStyle name="Normal 34 22" xfId="29225"/>
    <cellStyle name="Normal 34 23" xfId="29226"/>
    <cellStyle name="Normal 34 24" xfId="29227"/>
    <cellStyle name="Normal 34 25" xfId="29228"/>
    <cellStyle name="Normal 34 26" xfId="29229"/>
    <cellStyle name="Normal 34 27" xfId="29230"/>
    <cellStyle name="Normal 34 28" xfId="29231"/>
    <cellStyle name="Normal 34 29" xfId="29232"/>
    <cellStyle name="Normal 34 3" xfId="29233"/>
    <cellStyle name="Normal 34 3 10" xfId="29234"/>
    <cellStyle name="Normal 34 3 11" xfId="29235"/>
    <cellStyle name="Normal 34 3 12" xfId="29236"/>
    <cellStyle name="Normal 34 3 13" xfId="29237"/>
    <cellStyle name="Normal 34 3 14" xfId="29238"/>
    <cellStyle name="Normal 34 3 15" xfId="29239"/>
    <cellStyle name="Normal 34 3 16" xfId="29240"/>
    <cellStyle name="Normal 34 3 17" xfId="29241"/>
    <cellStyle name="Normal 34 3 18" xfId="29242"/>
    <cellStyle name="Normal 34 3 19" xfId="29243"/>
    <cellStyle name="Normal 34 3 2" xfId="29244"/>
    <cellStyle name="Normal 34 3 2 2" xfId="29245"/>
    <cellStyle name="Normal 34 3 2 3" xfId="29246"/>
    <cellStyle name="Normal 34 3 2 4" xfId="29247"/>
    <cellStyle name="Normal 34 3 2 5" xfId="29248"/>
    <cellStyle name="Normal 34 3 20" xfId="29249"/>
    <cellStyle name="Normal 34 3 21" xfId="29250"/>
    <cellStyle name="Normal 34 3 3" xfId="29251"/>
    <cellStyle name="Normal 34 3 3 2" xfId="29252"/>
    <cellStyle name="Normal 34 3 3 3" xfId="29253"/>
    <cellStyle name="Normal 34 3 3 4" xfId="29254"/>
    <cellStyle name="Normal 34 3 3 5" xfId="29255"/>
    <cellStyle name="Normal 34 3 4" xfId="29256"/>
    <cellStyle name="Normal 34 3 4 2" xfId="29257"/>
    <cellStyle name="Normal 34 3 4 3" xfId="29258"/>
    <cellStyle name="Normal 34 3 4 4" xfId="29259"/>
    <cellStyle name="Normal 34 3 4 5" xfId="29260"/>
    <cellStyle name="Normal 34 3 5" xfId="29261"/>
    <cellStyle name="Normal 34 3 6" xfId="29262"/>
    <cellStyle name="Normal 34 3 7" xfId="29263"/>
    <cellStyle name="Normal 34 3 8" xfId="29264"/>
    <cellStyle name="Normal 34 3 9" xfId="29265"/>
    <cellStyle name="Normal 34 30" xfId="29266"/>
    <cellStyle name="Normal 34 31" xfId="29267"/>
    <cellStyle name="Normal 34 32" xfId="29268"/>
    <cellStyle name="Normal 34 33" xfId="29269"/>
    <cellStyle name="Normal 34 34" xfId="29270"/>
    <cellStyle name="Normal 34 35" xfId="29271"/>
    <cellStyle name="Normal 34 36" xfId="29272"/>
    <cellStyle name="Normal 34 37" xfId="29273"/>
    <cellStyle name="Normal 34 4" xfId="29274"/>
    <cellStyle name="Normal 34 5" xfId="29275"/>
    <cellStyle name="Normal 34 6" xfId="29276"/>
    <cellStyle name="Normal 34 7" xfId="29277"/>
    <cellStyle name="Normal 34 8" xfId="29278"/>
    <cellStyle name="Normal 34 9" xfId="29279"/>
    <cellStyle name="Normal 35" xfId="29280"/>
    <cellStyle name="Normal 35 10" xfId="29281"/>
    <cellStyle name="Normal 35 11" xfId="29282"/>
    <cellStyle name="Normal 35 12" xfId="29283"/>
    <cellStyle name="Normal 35 13" xfId="29284"/>
    <cellStyle name="Normal 35 14" xfId="29285"/>
    <cellStyle name="Normal 35 15" xfId="29286"/>
    <cellStyle name="Normal 35 16" xfId="29287"/>
    <cellStyle name="Normal 35 17" xfId="29288"/>
    <cellStyle name="Normal 35 18" xfId="29289"/>
    <cellStyle name="Normal 35 19" xfId="29290"/>
    <cellStyle name="Normal 35 2" xfId="29291"/>
    <cellStyle name="Normal 35 20" xfId="29292"/>
    <cellStyle name="Normal 35 21" xfId="29293"/>
    <cellStyle name="Normal 35 22" xfId="29294"/>
    <cellStyle name="Normal 35 23" xfId="29295"/>
    <cellStyle name="Normal 35 24" xfId="29296"/>
    <cellStyle name="Normal 35 25" xfId="29297"/>
    <cellStyle name="Normal 35 26" xfId="29298"/>
    <cellStyle name="Normal 35 27" xfId="29299"/>
    <cellStyle name="Normal 35 28" xfId="29300"/>
    <cellStyle name="Normal 35 29" xfId="29301"/>
    <cellStyle name="Normal 35 3" xfId="29302"/>
    <cellStyle name="Normal 35 30" xfId="29303"/>
    <cellStyle name="Normal 35 4" xfId="29304"/>
    <cellStyle name="Normal 35 5" xfId="29305"/>
    <cellStyle name="Normal 35 6" xfId="29306"/>
    <cellStyle name="Normal 35 7" xfId="29307"/>
    <cellStyle name="Normal 35 8" xfId="29308"/>
    <cellStyle name="Normal 35 9" xfId="29309"/>
    <cellStyle name="Normal 36" xfId="29310"/>
    <cellStyle name="Normal 36 10" xfId="29311"/>
    <cellStyle name="Normal 36 11" xfId="29312"/>
    <cellStyle name="Normal 36 12" xfId="29313"/>
    <cellStyle name="Normal 36 13" xfId="29314"/>
    <cellStyle name="Normal 36 14" xfId="29315"/>
    <cellStyle name="Normal 36 14 2" xfId="29316"/>
    <cellStyle name="Normal 36 15" xfId="29317"/>
    <cellStyle name="Normal 36 15 2" xfId="29318"/>
    <cellStyle name="Normal 36 16" xfId="29319"/>
    <cellStyle name="Normal 36 16 2" xfId="29320"/>
    <cellStyle name="Normal 36 17" xfId="29321"/>
    <cellStyle name="Normal 36 18" xfId="29322"/>
    <cellStyle name="Normal 36 19" xfId="29323"/>
    <cellStyle name="Normal 36 2" xfId="29324"/>
    <cellStyle name="Normal 36 2 10" xfId="29325"/>
    <cellStyle name="Normal 36 2 11" xfId="29326"/>
    <cellStyle name="Normal 36 2 12" xfId="29327"/>
    <cellStyle name="Normal 36 2 13" xfId="29328"/>
    <cellStyle name="Normal 36 2 14" xfId="29329"/>
    <cellStyle name="Normal 36 2 15" xfId="29330"/>
    <cellStyle name="Normal 36 2 2" xfId="29331"/>
    <cellStyle name="Normal 36 2 3" xfId="29332"/>
    <cellStyle name="Normal 36 2 4" xfId="29333"/>
    <cellStyle name="Normal 36 2 5" xfId="29334"/>
    <cellStyle name="Normal 36 2 6" xfId="29335"/>
    <cellStyle name="Normal 36 2 7" xfId="29336"/>
    <cellStyle name="Normal 36 2 8" xfId="29337"/>
    <cellStyle name="Normal 36 2 9" xfId="29338"/>
    <cellStyle name="Normal 36 20" xfId="29339"/>
    <cellStyle name="Normal 36 21" xfId="29340"/>
    <cellStyle name="Normal 36 22" xfId="29341"/>
    <cellStyle name="Normal 36 23" xfId="29342"/>
    <cellStyle name="Normal 36 24" xfId="29343"/>
    <cellStyle name="Normal 36 25" xfId="29344"/>
    <cellStyle name="Normal 36 26" xfId="29345"/>
    <cellStyle name="Normal 36 27" xfId="29346"/>
    <cellStyle name="Normal 36 28" xfId="29347"/>
    <cellStyle name="Normal 36 29" xfId="29348"/>
    <cellStyle name="Normal 36 3" xfId="29349"/>
    <cellStyle name="Normal 36 3 10" xfId="29350"/>
    <cellStyle name="Normal 36 3 11" xfId="29351"/>
    <cellStyle name="Normal 36 3 12" xfId="29352"/>
    <cellStyle name="Normal 36 3 13" xfId="29353"/>
    <cellStyle name="Normal 36 3 14" xfId="29354"/>
    <cellStyle name="Normal 36 3 15" xfId="29355"/>
    <cellStyle name="Normal 36 3 2" xfId="29356"/>
    <cellStyle name="Normal 36 3 3" xfId="29357"/>
    <cellStyle name="Normal 36 3 4" xfId="29358"/>
    <cellStyle name="Normal 36 3 5" xfId="29359"/>
    <cellStyle name="Normal 36 3 6" xfId="29360"/>
    <cellStyle name="Normal 36 3 7" xfId="29361"/>
    <cellStyle name="Normal 36 3 8" xfId="29362"/>
    <cellStyle name="Normal 36 3 9" xfId="29363"/>
    <cellStyle name="Normal 36 30" xfId="29364"/>
    <cellStyle name="Normal 36 31" xfId="29365"/>
    <cellStyle name="Normal 36 32" xfId="29366"/>
    <cellStyle name="Normal 36 33" xfId="29367"/>
    <cellStyle name="Normal 36 34" xfId="29368"/>
    <cellStyle name="Normal 36 35" xfId="29369"/>
    <cellStyle name="Normal 36 36" xfId="29370"/>
    <cellStyle name="Normal 36 37" xfId="29371"/>
    <cellStyle name="Normal 36 38" xfId="29372"/>
    <cellStyle name="Normal 36 4" xfId="29373"/>
    <cellStyle name="Normal 36 4 10" xfId="29374"/>
    <cellStyle name="Normal 36 4 11" xfId="29375"/>
    <cellStyle name="Normal 36 4 12" xfId="29376"/>
    <cellStyle name="Normal 36 4 13" xfId="29377"/>
    <cellStyle name="Normal 36 4 14" xfId="29378"/>
    <cellStyle name="Normal 36 4 15" xfId="29379"/>
    <cellStyle name="Normal 36 4 2" xfId="29380"/>
    <cellStyle name="Normal 36 4 3" xfId="29381"/>
    <cellStyle name="Normal 36 4 4" xfId="29382"/>
    <cellStyle name="Normal 36 4 5" xfId="29383"/>
    <cellStyle name="Normal 36 4 6" xfId="29384"/>
    <cellStyle name="Normal 36 4 7" xfId="29385"/>
    <cellStyle name="Normal 36 4 8" xfId="29386"/>
    <cellStyle name="Normal 36 4 9" xfId="29387"/>
    <cellStyle name="Normal 36 5" xfId="29388"/>
    <cellStyle name="Normal 36 6" xfId="29389"/>
    <cellStyle name="Normal 36 7" xfId="29390"/>
    <cellStyle name="Normal 36 8" xfId="29391"/>
    <cellStyle name="Normal 36 9" xfId="29392"/>
    <cellStyle name="Normal 37" xfId="29393"/>
    <cellStyle name="Normal 37 10" xfId="29394"/>
    <cellStyle name="Normal 37 11" xfId="29395"/>
    <cellStyle name="Normal 37 12" xfId="29396"/>
    <cellStyle name="Normal 37 13" xfId="29397"/>
    <cellStyle name="Normal 37 14" xfId="29398"/>
    <cellStyle name="Normal 37 15" xfId="29399"/>
    <cellStyle name="Normal 37 16" xfId="29400"/>
    <cellStyle name="Normal 37 17" xfId="29401"/>
    <cellStyle name="Normal 37 18" xfId="29402"/>
    <cellStyle name="Normal 37 19" xfId="29403"/>
    <cellStyle name="Normal 37 2" xfId="29404"/>
    <cellStyle name="Normal 37 20" xfId="29405"/>
    <cellStyle name="Normal 37 21" xfId="29406"/>
    <cellStyle name="Normal 37 22" xfId="29407"/>
    <cellStyle name="Normal 37 23" xfId="29408"/>
    <cellStyle name="Normal 37 24" xfId="29409"/>
    <cellStyle name="Normal 37 25" xfId="29410"/>
    <cellStyle name="Normal 37 26" xfId="29411"/>
    <cellStyle name="Normal 37 27" xfId="29412"/>
    <cellStyle name="Normal 37 28" xfId="29413"/>
    <cellStyle name="Normal 37 29" xfId="29414"/>
    <cellStyle name="Normal 37 3" xfId="29415"/>
    <cellStyle name="Normal 37 30" xfId="29416"/>
    <cellStyle name="Normal 37 31" xfId="29417"/>
    <cellStyle name="Normal 37 32" xfId="29418"/>
    <cellStyle name="Normal 37 33" xfId="29419"/>
    <cellStyle name="Normal 37 34" xfId="29420"/>
    <cellStyle name="Normal 37 35" xfId="29421"/>
    <cellStyle name="Normal 37 4" xfId="29422"/>
    <cellStyle name="Normal 37 5" xfId="29423"/>
    <cellStyle name="Normal 37 6" xfId="29424"/>
    <cellStyle name="Normal 37 7" xfId="29425"/>
    <cellStyle name="Normal 37 8" xfId="29426"/>
    <cellStyle name="Normal 37 9" xfId="29427"/>
    <cellStyle name="Normal 38" xfId="29428"/>
    <cellStyle name="Normal 38 10" xfId="29429"/>
    <cellStyle name="Normal 38 11" xfId="29430"/>
    <cellStyle name="Normal 38 12" xfId="29431"/>
    <cellStyle name="Normal 38 13" xfId="29432"/>
    <cellStyle name="Normal 38 14" xfId="29433"/>
    <cellStyle name="Normal 38 15" xfId="29434"/>
    <cellStyle name="Normal 38 2" xfId="29435"/>
    <cellStyle name="Normal 38 3" xfId="29436"/>
    <cellStyle name="Normal 38 4" xfId="29437"/>
    <cellStyle name="Normal 38 5" xfId="29438"/>
    <cellStyle name="Normal 38 6" xfId="29439"/>
    <cellStyle name="Normal 38 7" xfId="29440"/>
    <cellStyle name="Normal 38 8" xfId="29441"/>
    <cellStyle name="Normal 38 9" xfId="29442"/>
    <cellStyle name="Normal 39" xfId="29443"/>
    <cellStyle name="Normal 39 10" xfId="29444"/>
    <cellStyle name="Normal 39 11" xfId="29445"/>
    <cellStyle name="Normal 39 12" xfId="29446"/>
    <cellStyle name="Normal 39 13" xfId="29447"/>
    <cellStyle name="Normal 39 14" xfId="29448"/>
    <cellStyle name="Normal 39 15" xfId="29449"/>
    <cellStyle name="Normal 39 2" xfId="29450"/>
    <cellStyle name="Normal 39 3" xfId="29451"/>
    <cellStyle name="Normal 39 4" xfId="29452"/>
    <cellStyle name="Normal 39 5" xfId="29453"/>
    <cellStyle name="Normal 39 6" xfId="29454"/>
    <cellStyle name="Normal 39 7" xfId="29455"/>
    <cellStyle name="Normal 39 8" xfId="29456"/>
    <cellStyle name="Normal 39 9" xfId="29457"/>
    <cellStyle name="Normal 4" xfId="29458"/>
    <cellStyle name="Normal 4 10" xfId="29459"/>
    <cellStyle name="Normal 4 10 10" xfId="29460"/>
    <cellStyle name="Normal 4 10 11" xfId="29461"/>
    <cellStyle name="Normal 4 10 12" xfId="29462"/>
    <cellStyle name="Normal 4 10 13" xfId="29463"/>
    <cellStyle name="Normal 4 10 14" xfId="29464"/>
    <cellStyle name="Normal 4 10 15" xfId="29465"/>
    <cellStyle name="Normal 4 10 2" xfId="29466"/>
    <cellStyle name="Normal 4 10 3" xfId="29467"/>
    <cellStyle name="Normal 4 10 4" xfId="29468"/>
    <cellStyle name="Normal 4 10 5" xfId="29469"/>
    <cellStyle name="Normal 4 10 6" xfId="29470"/>
    <cellStyle name="Normal 4 10 7" xfId="29471"/>
    <cellStyle name="Normal 4 10 8" xfId="29472"/>
    <cellStyle name="Normal 4 10 9" xfId="29473"/>
    <cellStyle name="Normal 4 11" xfId="29474"/>
    <cellStyle name="Normal 4 11 10" xfId="29475"/>
    <cellStyle name="Normal 4 11 11" xfId="29476"/>
    <cellStyle name="Normal 4 11 12" xfId="29477"/>
    <cellStyle name="Normal 4 11 13" xfId="29478"/>
    <cellStyle name="Normal 4 11 14" xfId="29479"/>
    <cellStyle name="Normal 4 11 15" xfId="29480"/>
    <cellStyle name="Normal 4 11 2" xfId="29481"/>
    <cellStyle name="Normal 4 11 3" xfId="29482"/>
    <cellStyle name="Normal 4 11 4" xfId="29483"/>
    <cellStyle name="Normal 4 11 5" xfId="29484"/>
    <cellStyle name="Normal 4 11 6" xfId="29485"/>
    <cellStyle name="Normal 4 11 7" xfId="29486"/>
    <cellStyle name="Normal 4 11 8" xfId="29487"/>
    <cellStyle name="Normal 4 11 9" xfId="29488"/>
    <cellStyle name="Normal 4 12" xfId="29489"/>
    <cellStyle name="Normal 4 12 10" xfId="29490"/>
    <cellStyle name="Normal 4 12 11" xfId="29491"/>
    <cellStyle name="Normal 4 12 12" xfId="29492"/>
    <cellStyle name="Normal 4 12 13" xfId="29493"/>
    <cellStyle name="Normal 4 12 14" xfId="29494"/>
    <cellStyle name="Normal 4 12 15" xfId="29495"/>
    <cellStyle name="Normal 4 12 2" xfId="29496"/>
    <cellStyle name="Normal 4 12 3" xfId="29497"/>
    <cellStyle name="Normal 4 12 4" xfId="29498"/>
    <cellStyle name="Normal 4 12 5" xfId="29499"/>
    <cellStyle name="Normal 4 12 6" xfId="29500"/>
    <cellStyle name="Normal 4 12 7" xfId="29501"/>
    <cellStyle name="Normal 4 12 8" xfId="29502"/>
    <cellStyle name="Normal 4 12 9" xfId="29503"/>
    <cellStyle name="Normal 4 13" xfId="29504"/>
    <cellStyle name="Normal 4 13 10" xfId="29505"/>
    <cellStyle name="Normal 4 13 11" xfId="29506"/>
    <cellStyle name="Normal 4 13 12" xfId="29507"/>
    <cellStyle name="Normal 4 13 13" xfId="29508"/>
    <cellStyle name="Normal 4 13 14" xfId="29509"/>
    <cellStyle name="Normal 4 13 15" xfId="29510"/>
    <cellStyle name="Normal 4 13 2" xfId="29511"/>
    <cellStyle name="Normal 4 13 3" xfId="29512"/>
    <cellStyle name="Normal 4 13 4" xfId="29513"/>
    <cellStyle name="Normal 4 13 5" xfId="29514"/>
    <cellStyle name="Normal 4 13 6" xfId="29515"/>
    <cellStyle name="Normal 4 13 7" xfId="29516"/>
    <cellStyle name="Normal 4 13 8" xfId="29517"/>
    <cellStyle name="Normal 4 13 9" xfId="29518"/>
    <cellStyle name="Normal 4 14" xfId="29519"/>
    <cellStyle name="Normal 4 14 10" xfId="29520"/>
    <cellStyle name="Normal 4 14 11" xfId="29521"/>
    <cellStyle name="Normal 4 14 12" xfId="29522"/>
    <cellStyle name="Normal 4 14 13" xfId="29523"/>
    <cellStyle name="Normal 4 14 14" xfId="29524"/>
    <cellStyle name="Normal 4 14 15" xfId="29525"/>
    <cellStyle name="Normal 4 14 2" xfId="29526"/>
    <cellStyle name="Normal 4 14 3" xfId="29527"/>
    <cellStyle name="Normal 4 14 4" xfId="29528"/>
    <cellStyle name="Normal 4 14 5" xfId="29529"/>
    <cellStyle name="Normal 4 14 6" xfId="29530"/>
    <cellStyle name="Normal 4 14 7" xfId="29531"/>
    <cellStyle name="Normal 4 14 8" xfId="29532"/>
    <cellStyle name="Normal 4 14 9" xfId="29533"/>
    <cellStyle name="Normal 4 15" xfId="29534"/>
    <cellStyle name="Normal 4 15 10" xfId="29535"/>
    <cellStyle name="Normal 4 15 11" xfId="29536"/>
    <cellStyle name="Normal 4 15 12" xfId="29537"/>
    <cellStyle name="Normal 4 15 13" xfId="29538"/>
    <cellStyle name="Normal 4 15 14" xfId="29539"/>
    <cellStyle name="Normal 4 15 15" xfId="29540"/>
    <cellStyle name="Normal 4 15 2" xfId="29541"/>
    <cellStyle name="Normal 4 15 3" xfId="29542"/>
    <cellStyle name="Normal 4 15 4" xfId="29543"/>
    <cellStyle name="Normal 4 15 5" xfId="29544"/>
    <cellStyle name="Normal 4 15 6" xfId="29545"/>
    <cellStyle name="Normal 4 15 7" xfId="29546"/>
    <cellStyle name="Normal 4 15 8" xfId="29547"/>
    <cellStyle name="Normal 4 15 9" xfId="29548"/>
    <cellStyle name="Normal 4 16" xfId="29549"/>
    <cellStyle name="Normal 4 16 10" xfId="29550"/>
    <cellStyle name="Normal 4 16 11" xfId="29551"/>
    <cellStyle name="Normal 4 16 12" xfId="29552"/>
    <cellStyle name="Normal 4 16 13" xfId="29553"/>
    <cellStyle name="Normal 4 16 14" xfId="29554"/>
    <cellStyle name="Normal 4 16 15" xfId="29555"/>
    <cellStyle name="Normal 4 16 2" xfId="29556"/>
    <cellStyle name="Normal 4 16 3" xfId="29557"/>
    <cellStyle name="Normal 4 16 4" xfId="29558"/>
    <cellStyle name="Normal 4 16 5" xfId="29559"/>
    <cellStyle name="Normal 4 16 6" xfId="29560"/>
    <cellStyle name="Normal 4 16 7" xfId="29561"/>
    <cellStyle name="Normal 4 16 8" xfId="29562"/>
    <cellStyle name="Normal 4 16 9" xfId="29563"/>
    <cellStyle name="Normal 4 17" xfId="29564"/>
    <cellStyle name="Normal 4 17 10" xfId="29565"/>
    <cellStyle name="Normal 4 17 11" xfId="29566"/>
    <cellStyle name="Normal 4 17 12" xfId="29567"/>
    <cellStyle name="Normal 4 17 13" xfId="29568"/>
    <cellStyle name="Normal 4 17 14" xfId="29569"/>
    <cellStyle name="Normal 4 17 15" xfId="29570"/>
    <cellStyle name="Normal 4 17 2" xfId="29571"/>
    <cellStyle name="Normal 4 17 3" xfId="29572"/>
    <cellStyle name="Normal 4 17 4" xfId="29573"/>
    <cellStyle name="Normal 4 17 5" xfId="29574"/>
    <cellStyle name="Normal 4 17 6" xfId="29575"/>
    <cellStyle name="Normal 4 17 7" xfId="29576"/>
    <cellStyle name="Normal 4 17 8" xfId="29577"/>
    <cellStyle name="Normal 4 17 9" xfId="29578"/>
    <cellStyle name="Normal 4 18" xfId="29579"/>
    <cellStyle name="Normal 4 18 10" xfId="29580"/>
    <cellStyle name="Normal 4 18 11" xfId="29581"/>
    <cellStyle name="Normal 4 18 12" xfId="29582"/>
    <cellStyle name="Normal 4 18 13" xfId="29583"/>
    <cellStyle name="Normal 4 18 14" xfId="29584"/>
    <cellStyle name="Normal 4 18 15" xfId="29585"/>
    <cellStyle name="Normal 4 18 2" xfId="29586"/>
    <cellStyle name="Normal 4 18 3" xfId="29587"/>
    <cellStyle name="Normal 4 18 4" xfId="29588"/>
    <cellStyle name="Normal 4 18 5" xfId="29589"/>
    <cellStyle name="Normal 4 18 6" xfId="29590"/>
    <cellStyle name="Normal 4 18 7" xfId="29591"/>
    <cellStyle name="Normal 4 18 8" xfId="29592"/>
    <cellStyle name="Normal 4 18 9" xfId="29593"/>
    <cellStyle name="Normal 4 19" xfId="29594"/>
    <cellStyle name="Normal 4 19 10" xfId="29595"/>
    <cellStyle name="Normal 4 19 11" xfId="29596"/>
    <cellStyle name="Normal 4 19 12" xfId="29597"/>
    <cellStyle name="Normal 4 19 13" xfId="29598"/>
    <cellStyle name="Normal 4 19 14" xfId="29599"/>
    <cellStyle name="Normal 4 19 15" xfId="29600"/>
    <cellStyle name="Normal 4 19 2" xfId="29601"/>
    <cellStyle name="Normal 4 19 3" xfId="29602"/>
    <cellStyle name="Normal 4 19 4" xfId="29603"/>
    <cellStyle name="Normal 4 19 5" xfId="29604"/>
    <cellStyle name="Normal 4 19 6" xfId="29605"/>
    <cellStyle name="Normal 4 19 7" xfId="29606"/>
    <cellStyle name="Normal 4 19 8" xfId="29607"/>
    <cellStyle name="Normal 4 19 9" xfId="29608"/>
    <cellStyle name="Normal 4 2" xfId="29609"/>
    <cellStyle name="Normal 4 2 10" xfId="29610"/>
    <cellStyle name="Normal 4 2 11" xfId="29611"/>
    <cellStyle name="Normal 4 2 12" xfId="29612"/>
    <cellStyle name="Normal 4 2 13" xfId="29613"/>
    <cellStyle name="Normal 4 2 14" xfId="29614"/>
    <cellStyle name="Normal 4 2 15" xfId="29615"/>
    <cellStyle name="Normal 4 2 16" xfId="29616"/>
    <cellStyle name="Normal 4 2 17" xfId="29617"/>
    <cellStyle name="Normal 4 2 18" xfId="29618"/>
    <cellStyle name="Normal 4 2 19" xfId="29619"/>
    <cellStyle name="Normal 4 2 2" xfId="29620"/>
    <cellStyle name="Normal 4 2 20" xfId="29621"/>
    <cellStyle name="Normal 4 2 21" xfId="29622"/>
    <cellStyle name="Normal 4 2 22" xfId="29623"/>
    <cellStyle name="Normal 4 2 23" xfId="29624"/>
    <cellStyle name="Normal 4 2 24" xfId="29625"/>
    <cellStyle name="Normal 4 2 25" xfId="29626"/>
    <cellStyle name="Normal 4 2 26" xfId="29627"/>
    <cellStyle name="Normal 4 2 27" xfId="29628"/>
    <cellStyle name="Normal 4 2 28" xfId="29629"/>
    <cellStyle name="Normal 4 2 29" xfId="29630"/>
    <cellStyle name="Normal 4 2 3" xfId="29631"/>
    <cellStyle name="Normal 4 2 30" xfId="29632"/>
    <cellStyle name="Normal 4 2 31" xfId="29633"/>
    <cellStyle name="Normal 4 2 4" xfId="29634"/>
    <cellStyle name="Normal 4 2 5" xfId="29635"/>
    <cellStyle name="Normal 4 2 6" xfId="29636"/>
    <cellStyle name="Normal 4 2 7" xfId="29637"/>
    <cellStyle name="Normal 4 2 8" xfId="29638"/>
    <cellStyle name="Normal 4 2 9" xfId="29639"/>
    <cellStyle name="Normal 4 20" xfId="29640"/>
    <cellStyle name="Normal 4 20 10" xfId="29641"/>
    <cellStyle name="Normal 4 20 11" xfId="29642"/>
    <cellStyle name="Normal 4 20 12" xfId="29643"/>
    <cellStyle name="Normal 4 20 13" xfId="29644"/>
    <cellStyle name="Normal 4 20 14" xfId="29645"/>
    <cellStyle name="Normal 4 20 15" xfId="29646"/>
    <cellStyle name="Normal 4 20 2" xfId="29647"/>
    <cellStyle name="Normal 4 20 3" xfId="29648"/>
    <cellStyle name="Normal 4 20 4" xfId="29649"/>
    <cellStyle name="Normal 4 20 5" xfId="29650"/>
    <cellStyle name="Normal 4 20 6" xfId="29651"/>
    <cellStyle name="Normal 4 20 7" xfId="29652"/>
    <cellStyle name="Normal 4 20 8" xfId="29653"/>
    <cellStyle name="Normal 4 20 9" xfId="29654"/>
    <cellStyle name="Normal 4 21" xfId="29655"/>
    <cellStyle name="Normal 4 21 10" xfId="29656"/>
    <cellStyle name="Normal 4 21 11" xfId="29657"/>
    <cellStyle name="Normal 4 21 12" xfId="29658"/>
    <cellStyle name="Normal 4 21 13" xfId="29659"/>
    <cellStyle name="Normal 4 21 14" xfId="29660"/>
    <cellStyle name="Normal 4 21 15" xfId="29661"/>
    <cellStyle name="Normal 4 21 2" xfId="29662"/>
    <cellStyle name="Normal 4 21 3" xfId="29663"/>
    <cellStyle name="Normal 4 21 4" xfId="29664"/>
    <cellStyle name="Normal 4 21 5" xfId="29665"/>
    <cellStyle name="Normal 4 21 6" xfId="29666"/>
    <cellStyle name="Normal 4 21 7" xfId="29667"/>
    <cellStyle name="Normal 4 21 8" xfId="29668"/>
    <cellStyle name="Normal 4 21 9" xfId="29669"/>
    <cellStyle name="Normal 4 22" xfId="29670"/>
    <cellStyle name="Normal 4 22 10" xfId="29671"/>
    <cellStyle name="Normal 4 22 11" xfId="29672"/>
    <cellStyle name="Normal 4 22 12" xfId="29673"/>
    <cellStyle name="Normal 4 22 13" xfId="29674"/>
    <cellStyle name="Normal 4 22 14" xfId="29675"/>
    <cellStyle name="Normal 4 22 15" xfId="29676"/>
    <cellStyle name="Normal 4 22 2" xfId="29677"/>
    <cellStyle name="Normal 4 22 3" xfId="29678"/>
    <cellStyle name="Normal 4 22 4" xfId="29679"/>
    <cellStyle name="Normal 4 22 5" xfId="29680"/>
    <cellStyle name="Normal 4 22 6" xfId="29681"/>
    <cellStyle name="Normal 4 22 7" xfId="29682"/>
    <cellStyle name="Normal 4 22 8" xfId="29683"/>
    <cellStyle name="Normal 4 22 9" xfId="29684"/>
    <cellStyle name="Normal 4 23" xfId="29685"/>
    <cellStyle name="Normal 4 23 10" xfId="29686"/>
    <cellStyle name="Normal 4 23 11" xfId="29687"/>
    <cellStyle name="Normal 4 23 12" xfId="29688"/>
    <cellStyle name="Normal 4 23 13" xfId="29689"/>
    <cellStyle name="Normal 4 23 14" xfId="29690"/>
    <cellStyle name="Normal 4 23 15" xfId="29691"/>
    <cellStyle name="Normal 4 23 2" xfId="29692"/>
    <cellStyle name="Normal 4 23 3" xfId="29693"/>
    <cellStyle name="Normal 4 23 4" xfId="29694"/>
    <cellStyle name="Normal 4 23 5" xfId="29695"/>
    <cellStyle name="Normal 4 23 6" xfId="29696"/>
    <cellStyle name="Normal 4 23 7" xfId="29697"/>
    <cellStyle name="Normal 4 23 8" xfId="29698"/>
    <cellStyle name="Normal 4 23 9" xfId="29699"/>
    <cellStyle name="Normal 4 24" xfId="29700"/>
    <cellStyle name="Normal 4 24 10" xfId="29701"/>
    <cellStyle name="Normal 4 24 11" xfId="29702"/>
    <cellStyle name="Normal 4 24 12" xfId="29703"/>
    <cellStyle name="Normal 4 24 13" xfId="29704"/>
    <cellStyle name="Normal 4 24 14" xfId="29705"/>
    <cellStyle name="Normal 4 24 15" xfId="29706"/>
    <cellStyle name="Normal 4 24 2" xfId="29707"/>
    <cellStyle name="Normal 4 24 3" xfId="29708"/>
    <cellStyle name="Normal 4 24 4" xfId="29709"/>
    <cellStyle name="Normal 4 24 5" xfId="29710"/>
    <cellStyle name="Normal 4 24 6" xfId="29711"/>
    <cellStyle name="Normal 4 24 7" xfId="29712"/>
    <cellStyle name="Normal 4 24 8" xfId="29713"/>
    <cellStyle name="Normal 4 24 9" xfId="29714"/>
    <cellStyle name="Normal 4 25" xfId="29715"/>
    <cellStyle name="Normal 4 25 10" xfId="29716"/>
    <cellStyle name="Normal 4 25 11" xfId="29717"/>
    <cellStyle name="Normal 4 25 12" xfId="29718"/>
    <cellStyle name="Normal 4 25 13" xfId="29719"/>
    <cellStyle name="Normal 4 25 14" xfId="29720"/>
    <cellStyle name="Normal 4 25 15" xfId="29721"/>
    <cellStyle name="Normal 4 25 2" xfId="29722"/>
    <cellStyle name="Normal 4 25 3" xfId="29723"/>
    <cellStyle name="Normal 4 25 4" xfId="29724"/>
    <cellStyle name="Normal 4 25 5" xfId="29725"/>
    <cellStyle name="Normal 4 25 6" xfId="29726"/>
    <cellStyle name="Normal 4 25 7" xfId="29727"/>
    <cellStyle name="Normal 4 25 8" xfId="29728"/>
    <cellStyle name="Normal 4 25 9" xfId="29729"/>
    <cellStyle name="Normal 4 26" xfId="29730"/>
    <cellStyle name="Normal 4 26 10" xfId="29731"/>
    <cellStyle name="Normal 4 26 11" xfId="29732"/>
    <cellStyle name="Normal 4 26 12" xfId="29733"/>
    <cellStyle name="Normal 4 26 13" xfId="29734"/>
    <cellStyle name="Normal 4 26 14" xfId="29735"/>
    <cellStyle name="Normal 4 26 15" xfId="29736"/>
    <cellStyle name="Normal 4 26 2" xfId="29737"/>
    <cellStyle name="Normal 4 26 3" xfId="29738"/>
    <cellStyle name="Normal 4 26 4" xfId="29739"/>
    <cellStyle name="Normal 4 26 5" xfId="29740"/>
    <cellStyle name="Normal 4 26 6" xfId="29741"/>
    <cellStyle name="Normal 4 26 7" xfId="29742"/>
    <cellStyle name="Normal 4 26 8" xfId="29743"/>
    <cellStyle name="Normal 4 26 9" xfId="29744"/>
    <cellStyle name="Normal 4 27" xfId="29745"/>
    <cellStyle name="Normal 4 27 10" xfId="29746"/>
    <cellStyle name="Normal 4 27 11" xfId="29747"/>
    <cellStyle name="Normal 4 27 12" xfId="29748"/>
    <cellStyle name="Normal 4 27 13" xfId="29749"/>
    <cellStyle name="Normal 4 27 14" xfId="29750"/>
    <cellStyle name="Normal 4 27 15" xfId="29751"/>
    <cellStyle name="Normal 4 27 2" xfId="29752"/>
    <cellStyle name="Normal 4 27 3" xfId="29753"/>
    <cellStyle name="Normal 4 27 4" xfId="29754"/>
    <cellStyle name="Normal 4 27 5" xfId="29755"/>
    <cellStyle name="Normal 4 27 6" xfId="29756"/>
    <cellStyle name="Normal 4 27 7" xfId="29757"/>
    <cellStyle name="Normal 4 27 8" xfId="29758"/>
    <cellStyle name="Normal 4 27 9" xfId="29759"/>
    <cellStyle name="Normal 4 28" xfId="29760"/>
    <cellStyle name="Normal 4 28 10" xfId="29761"/>
    <cellStyle name="Normal 4 28 11" xfId="29762"/>
    <cellStyle name="Normal 4 28 12" xfId="29763"/>
    <cellStyle name="Normal 4 28 13" xfId="29764"/>
    <cellStyle name="Normal 4 28 14" xfId="29765"/>
    <cellStyle name="Normal 4 28 15" xfId="29766"/>
    <cellStyle name="Normal 4 28 2" xfId="29767"/>
    <cellStyle name="Normal 4 28 3" xfId="29768"/>
    <cellStyle name="Normal 4 28 4" xfId="29769"/>
    <cellStyle name="Normal 4 28 5" xfId="29770"/>
    <cellStyle name="Normal 4 28 6" xfId="29771"/>
    <cellStyle name="Normal 4 28 7" xfId="29772"/>
    <cellStyle name="Normal 4 28 8" xfId="29773"/>
    <cellStyle name="Normal 4 28 9" xfId="29774"/>
    <cellStyle name="Normal 4 29" xfId="29775"/>
    <cellStyle name="Normal 4 29 10" xfId="29776"/>
    <cellStyle name="Normal 4 29 11" xfId="29777"/>
    <cellStyle name="Normal 4 29 12" xfId="29778"/>
    <cellStyle name="Normal 4 29 13" xfId="29779"/>
    <cellStyle name="Normal 4 29 14" xfId="29780"/>
    <cellStyle name="Normal 4 29 15" xfId="29781"/>
    <cellStyle name="Normal 4 29 2" xfId="29782"/>
    <cellStyle name="Normal 4 29 3" xfId="29783"/>
    <cellStyle name="Normal 4 29 4" xfId="29784"/>
    <cellStyle name="Normal 4 29 5" xfId="29785"/>
    <cellStyle name="Normal 4 29 6" xfId="29786"/>
    <cellStyle name="Normal 4 29 7" xfId="29787"/>
    <cellStyle name="Normal 4 29 8" xfId="29788"/>
    <cellStyle name="Normal 4 29 9" xfId="29789"/>
    <cellStyle name="Normal 4 3" xfId="29790"/>
    <cellStyle name="Normal 4 3 10" xfId="29791"/>
    <cellStyle name="Normal 4 3 11" xfId="29792"/>
    <cellStyle name="Normal 4 3 12" xfId="29793"/>
    <cellStyle name="Normal 4 3 13" xfId="29794"/>
    <cellStyle name="Normal 4 3 14" xfId="29795"/>
    <cellStyle name="Normal 4 3 15" xfId="29796"/>
    <cellStyle name="Normal 4 3 16" xfId="29797"/>
    <cellStyle name="Normal 4 3 17" xfId="29798"/>
    <cellStyle name="Normal 4 3 18" xfId="29799"/>
    <cellStyle name="Normal 4 3 19" xfId="29800"/>
    <cellStyle name="Normal 4 3 2" xfId="29801"/>
    <cellStyle name="Normal 4 3 20" xfId="29802"/>
    <cellStyle name="Normal 4 3 21" xfId="29803"/>
    <cellStyle name="Normal 4 3 22" xfId="29804"/>
    <cellStyle name="Normal 4 3 23" xfId="29805"/>
    <cellStyle name="Normal 4 3 24" xfId="29806"/>
    <cellStyle name="Normal 4 3 25" xfId="29807"/>
    <cellStyle name="Normal 4 3 26" xfId="29808"/>
    <cellStyle name="Normal 4 3 27" xfId="29809"/>
    <cellStyle name="Normal 4 3 28" xfId="29810"/>
    <cellStyle name="Normal 4 3 29" xfId="29811"/>
    <cellStyle name="Normal 4 3 3" xfId="29812"/>
    <cellStyle name="Normal 4 3 30" xfId="29813"/>
    <cellStyle name="Normal 4 3 31" xfId="29814"/>
    <cellStyle name="Normal 4 3 4" xfId="29815"/>
    <cellStyle name="Normal 4 3 5" xfId="29816"/>
    <cellStyle name="Normal 4 3 6" xfId="29817"/>
    <cellStyle name="Normal 4 3 7" xfId="29818"/>
    <cellStyle name="Normal 4 3 8" xfId="29819"/>
    <cellStyle name="Normal 4 3 9" xfId="29820"/>
    <cellStyle name="Normal 4 30" xfId="29821"/>
    <cellStyle name="Normal 4 30 10" xfId="29822"/>
    <cellStyle name="Normal 4 30 11" xfId="29823"/>
    <cellStyle name="Normal 4 30 12" xfId="29824"/>
    <cellStyle name="Normal 4 30 13" xfId="29825"/>
    <cellStyle name="Normal 4 30 14" xfId="29826"/>
    <cellStyle name="Normal 4 30 15" xfId="29827"/>
    <cellStyle name="Normal 4 30 2" xfId="29828"/>
    <cellStyle name="Normal 4 30 3" xfId="29829"/>
    <cellStyle name="Normal 4 30 4" xfId="29830"/>
    <cellStyle name="Normal 4 30 5" xfId="29831"/>
    <cellStyle name="Normal 4 30 6" xfId="29832"/>
    <cellStyle name="Normal 4 30 7" xfId="29833"/>
    <cellStyle name="Normal 4 30 8" xfId="29834"/>
    <cellStyle name="Normal 4 30 9" xfId="29835"/>
    <cellStyle name="Normal 4 31" xfId="29836"/>
    <cellStyle name="Normal 4 31 10" xfId="29837"/>
    <cellStyle name="Normal 4 31 11" xfId="29838"/>
    <cellStyle name="Normal 4 31 12" xfId="29839"/>
    <cellStyle name="Normal 4 31 13" xfId="29840"/>
    <cellStyle name="Normal 4 31 14" xfId="29841"/>
    <cellStyle name="Normal 4 31 15" xfId="29842"/>
    <cellStyle name="Normal 4 31 2" xfId="29843"/>
    <cellStyle name="Normal 4 31 3" xfId="29844"/>
    <cellStyle name="Normal 4 31 4" xfId="29845"/>
    <cellStyle name="Normal 4 31 5" xfId="29846"/>
    <cellStyle name="Normal 4 31 6" xfId="29847"/>
    <cellStyle name="Normal 4 31 7" xfId="29848"/>
    <cellStyle name="Normal 4 31 8" xfId="29849"/>
    <cellStyle name="Normal 4 31 9" xfId="29850"/>
    <cellStyle name="Normal 4 32" xfId="29851"/>
    <cellStyle name="Normal 4 32 10" xfId="29852"/>
    <cellStyle name="Normal 4 32 11" xfId="29853"/>
    <cellStyle name="Normal 4 32 12" xfId="29854"/>
    <cellStyle name="Normal 4 32 13" xfId="29855"/>
    <cellStyle name="Normal 4 32 14" xfId="29856"/>
    <cellStyle name="Normal 4 32 15" xfId="29857"/>
    <cellStyle name="Normal 4 32 2" xfId="29858"/>
    <cellStyle name="Normal 4 32 3" xfId="29859"/>
    <cellStyle name="Normal 4 32 4" xfId="29860"/>
    <cellStyle name="Normal 4 32 5" xfId="29861"/>
    <cellStyle name="Normal 4 32 6" xfId="29862"/>
    <cellStyle name="Normal 4 32 7" xfId="29863"/>
    <cellStyle name="Normal 4 32 8" xfId="29864"/>
    <cellStyle name="Normal 4 32 9" xfId="29865"/>
    <cellStyle name="Normal 4 33" xfId="29866"/>
    <cellStyle name="Normal 4 33 10" xfId="29867"/>
    <cellStyle name="Normal 4 33 11" xfId="29868"/>
    <cellStyle name="Normal 4 33 12" xfId="29869"/>
    <cellStyle name="Normal 4 33 13" xfId="29870"/>
    <cellStyle name="Normal 4 33 14" xfId="29871"/>
    <cellStyle name="Normal 4 33 15" xfId="29872"/>
    <cellStyle name="Normal 4 33 2" xfId="29873"/>
    <cellStyle name="Normal 4 33 3" xfId="29874"/>
    <cellStyle name="Normal 4 33 4" xfId="29875"/>
    <cellStyle name="Normal 4 33 5" xfId="29876"/>
    <cellStyle name="Normal 4 33 6" xfId="29877"/>
    <cellStyle name="Normal 4 33 7" xfId="29878"/>
    <cellStyle name="Normal 4 33 8" xfId="29879"/>
    <cellStyle name="Normal 4 33 9" xfId="29880"/>
    <cellStyle name="Normal 4 34" xfId="29881"/>
    <cellStyle name="Normal 4 34 10" xfId="29882"/>
    <cellStyle name="Normal 4 34 11" xfId="29883"/>
    <cellStyle name="Normal 4 34 12" xfId="29884"/>
    <cellStyle name="Normal 4 34 13" xfId="29885"/>
    <cellStyle name="Normal 4 34 14" xfId="29886"/>
    <cellStyle name="Normal 4 34 15" xfId="29887"/>
    <cellStyle name="Normal 4 34 2" xfId="29888"/>
    <cellStyle name="Normal 4 34 3" xfId="29889"/>
    <cellStyle name="Normal 4 34 4" xfId="29890"/>
    <cellStyle name="Normal 4 34 5" xfId="29891"/>
    <cellStyle name="Normal 4 34 6" xfId="29892"/>
    <cellStyle name="Normal 4 34 7" xfId="29893"/>
    <cellStyle name="Normal 4 34 8" xfId="29894"/>
    <cellStyle name="Normal 4 34 9" xfId="29895"/>
    <cellStyle name="Normal 4 35" xfId="29896"/>
    <cellStyle name="Normal 4 35 10" xfId="29897"/>
    <cellStyle name="Normal 4 35 11" xfId="29898"/>
    <cellStyle name="Normal 4 35 12" xfId="29899"/>
    <cellStyle name="Normal 4 35 13" xfId="29900"/>
    <cellStyle name="Normal 4 35 14" xfId="29901"/>
    <cellStyle name="Normal 4 35 15" xfId="29902"/>
    <cellStyle name="Normal 4 35 2" xfId="29903"/>
    <cellStyle name="Normal 4 35 3" xfId="29904"/>
    <cellStyle name="Normal 4 35 4" xfId="29905"/>
    <cellStyle name="Normal 4 35 5" xfId="29906"/>
    <cellStyle name="Normal 4 35 6" xfId="29907"/>
    <cellStyle name="Normal 4 35 7" xfId="29908"/>
    <cellStyle name="Normal 4 35 8" xfId="29909"/>
    <cellStyle name="Normal 4 35 9" xfId="29910"/>
    <cellStyle name="Normal 4 36" xfId="29911"/>
    <cellStyle name="Normal 4 36 10" xfId="29912"/>
    <cellStyle name="Normal 4 36 11" xfId="29913"/>
    <cellStyle name="Normal 4 36 12" xfId="29914"/>
    <cellStyle name="Normal 4 36 13" xfId="29915"/>
    <cellStyle name="Normal 4 36 14" xfId="29916"/>
    <cellStyle name="Normal 4 36 15" xfId="29917"/>
    <cellStyle name="Normal 4 36 2" xfId="29918"/>
    <cellStyle name="Normal 4 36 3" xfId="29919"/>
    <cellStyle name="Normal 4 36 4" xfId="29920"/>
    <cellStyle name="Normal 4 36 5" xfId="29921"/>
    <cellStyle name="Normal 4 36 6" xfId="29922"/>
    <cellStyle name="Normal 4 36 7" xfId="29923"/>
    <cellStyle name="Normal 4 36 8" xfId="29924"/>
    <cellStyle name="Normal 4 36 9" xfId="29925"/>
    <cellStyle name="Normal 4 37" xfId="29926"/>
    <cellStyle name="Normal 4 37 10" xfId="29927"/>
    <cellStyle name="Normal 4 37 11" xfId="29928"/>
    <cellStyle name="Normal 4 37 12" xfId="29929"/>
    <cellStyle name="Normal 4 37 13" xfId="29930"/>
    <cellStyle name="Normal 4 37 14" xfId="29931"/>
    <cellStyle name="Normal 4 37 15" xfId="29932"/>
    <cellStyle name="Normal 4 37 2" xfId="29933"/>
    <cellStyle name="Normal 4 37 3" xfId="29934"/>
    <cellStyle name="Normal 4 37 4" xfId="29935"/>
    <cellStyle name="Normal 4 37 5" xfId="29936"/>
    <cellStyle name="Normal 4 37 6" xfId="29937"/>
    <cellStyle name="Normal 4 37 7" xfId="29938"/>
    <cellStyle name="Normal 4 37 8" xfId="29939"/>
    <cellStyle name="Normal 4 37 9" xfId="29940"/>
    <cellStyle name="Normal 4 38" xfId="29941"/>
    <cellStyle name="Normal 4 38 10" xfId="29942"/>
    <cellStyle name="Normal 4 38 11" xfId="29943"/>
    <cellStyle name="Normal 4 38 12" xfId="29944"/>
    <cellStyle name="Normal 4 38 13" xfId="29945"/>
    <cellStyle name="Normal 4 38 14" xfId="29946"/>
    <cellStyle name="Normal 4 38 15" xfId="29947"/>
    <cellStyle name="Normal 4 38 2" xfId="29948"/>
    <cellStyle name="Normal 4 38 3" xfId="29949"/>
    <cellStyle name="Normal 4 38 4" xfId="29950"/>
    <cellStyle name="Normal 4 38 5" xfId="29951"/>
    <cellStyle name="Normal 4 38 6" xfId="29952"/>
    <cellStyle name="Normal 4 38 7" xfId="29953"/>
    <cellStyle name="Normal 4 38 8" xfId="29954"/>
    <cellStyle name="Normal 4 38 9" xfId="29955"/>
    <cellStyle name="Normal 4 39" xfId="29956"/>
    <cellStyle name="Normal 4 39 10" xfId="29957"/>
    <cellStyle name="Normal 4 39 11" xfId="29958"/>
    <cellStyle name="Normal 4 39 12" xfId="29959"/>
    <cellStyle name="Normal 4 39 13" xfId="29960"/>
    <cellStyle name="Normal 4 39 14" xfId="29961"/>
    <cellStyle name="Normal 4 39 15" xfId="29962"/>
    <cellStyle name="Normal 4 39 2" xfId="29963"/>
    <cellStyle name="Normal 4 39 3" xfId="29964"/>
    <cellStyle name="Normal 4 39 4" xfId="29965"/>
    <cellStyle name="Normal 4 39 5" xfId="29966"/>
    <cellStyle name="Normal 4 39 6" xfId="29967"/>
    <cellStyle name="Normal 4 39 7" xfId="29968"/>
    <cellStyle name="Normal 4 39 8" xfId="29969"/>
    <cellStyle name="Normal 4 39 9" xfId="29970"/>
    <cellStyle name="Normal 4 4" xfId="29971"/>
    <cellStyle name="Normal 4 4 10" xfId="29972"/>
    <cellStyle name="Normal 4 4 11" xfId="29973"/>
    <cellStyle name="Normal 4 4 12" xfId="29974"/>
    <cellStyle name="Normal 4 4 13" xfId="29975"/>
    <cellStyle name="Normal 4 4 14" xfId="29976"/>
    <cellStyle name="Normal 4 4 15" xfId="29977"/>
    <cellStyle name="Normal 4 4 2" xfId="29978"/>
    <cellStyle name="Normal 4 4 3" xfId="29979"/>
    <cellStyle name="Normal 4 4 4" xfId="29980"/>
    <cellStyle name="Normal 4 4 5" xfId="29981"/>
    <cellStyle name="Normal 4 4 6" xfId="29982"/>
    <cellStyle name="Normal 4 4 7" xfId="29983"/>
    <cellStyle name="Normal 4 4 8" xfId="29984"/>
    <cellStyle name="Normal 4 4 9" xfId="29985"/>
    <cellStyle name="Normal 4 40" xfId="29986"/>
    <cellStyle name="Normal 4 40 10" xfId="29987"/>
    <cellStyle name="Normal 4 40 11" xfId="29988"/>
    <cellStyle name="Normal 4 40 12" xfId="29989"/>
    <cellStyle name="Normal 4 40 13" xfId="29990"/>
    <cellStyle name="Normal 4 40 14" xfId="29991"/>
    <cellStyle name="Normal 4 40 15" xfId="29992"/>
    <cellStyle name="Normal 4 40 2" xfId="29993"/>
    <cellStyle name="Normal 4 40 3" xfId="29994"/>
    <cellStyle name="Normal 4 40 4" xfId="29995"/>
    <cellStyle name="Normal 4 40 5" xfId="29996"/>
    <cellStyle name="Normal 4 40 6" xfId="29997"/>
    <cellStyle name="Normal 4 40 7" xfId="29998"/>
    <cellStyle name="Normal 4 40 8" xfId="29999"/>
    <cellStyle name="Normal 4 40 9" xfId="30000"/>
    <cellStyle name="Normal 4 41" xfId="30001"/>
    <cellStyle name="Normal 4 41 10" xfId="30002"/>
    <cellStyle name="Normal 4 41 11" xfId="30003"/>
    <cellStyle name="Normal 4 41 12" xfId="30004"/>
    <cellStyle name="Normal 4 41 13" xfId="30005"/>
    <cellStyle name="Normal 4 41 14" xfId="30006"/>
    <cellStyle name="Normal 4 41 15" xfId="30007"/>
    <cellStyle name="Normal 4 41 2" xfId="30008"/>
    <cellStyle name="Normal 4 41 3" xfId="30009"/>
    <cellStyle name="Normal 4 41 4" xfId="30010"/>
    <cellStyle name="Normal 4 41 5" xfId="30011"/>
    <cellStyle name="Normal 4 41 6" xfId="30012"/>
    <cellStyle name="Normal 4 41 7" xfId="30013"/>
    <cellStyle name="Normal 4 41 8" xfId="30014"/>
    <cellStyle name="Normal 4 41 9" xfId="30015"/>
    <cellStyle name="Normal 4 42" xfId="30016"/>
    <cellStyle name="Normal 4 42 10" xfId="30017"/>
    <cellStyle name="Normal 4 42 11" xfId="30018"/>
    <cellStyle name="Normal 4 42 12" xfId="30019"/>
    <cellStyle name="Normal 4 42 13" xfId="30020"/>
    <cellStyle name="Normal 4 42 14" xfId="30021"/>
    <cellStyle name="Normal 4 42 15" xfId="30022"/>
    <cellStyle name="Normal 4 42 2" xfId="30023"/>
    <cellStyle name="Normal 4 42 3" xfId="30024"/>
    <cellStyle name="Normal 4 42 4" xfId="30025"/>
    <cellStyle name="Normal 4 42 5" xfId="30026"/>
    <cellStyle name="Normal 4 42 6" xfId="30027"/>
    <cellStyle name="Normal 4 42 7" xfId="30028"/>
    <cellStyle name="Normal 4 42 8" xfId="30029"/>
    <cellStyle name="Normal 4 42 9" xfId="30030"/>
    <cellStyle name="Normal 4 43" xfId="30031"/>
    <cellStyle name="Normal 4 43 10" xfId="30032"/>
    <cellStyle name="Normal 4 43 11" xfId="30033"/>
    <cellStyle name="Normal 4 43 12" xfId="30034"/>
    <cellStyle name="Normal 4 43 13" xfId="30035"/>
    <cellStyle name="Normal 4 43 14" xfId="30036"/>
    <cellStyle name="Normal 4 43 15" xfId="30037"/>
    <cellStyle name="Normal 4 43 2" xfId="30038"/>
    <cellStyle name="Normal 4 43 3" xfId="30039"/>
    <cellStyle name="Normal 4 43 4" xfId="30040"/>
    <cellStyle name="Normal 4 43 5" xfId="30041"/>
    <cellStyle name="Normal 4 43 6" xfId="30042"/>
    <cellStyle name="Normal 4 43 7" xfId="30043"/>
    <cellStyle name="Normal 4 43 8" xfId="30044"/>
    <cellStyle name="Normal 4 43 9" xfId="30045"/>
    <cellStyle name="Normal 4 44" xfId="30046"/>
    <cellStyle name="Normal 4 44 10" xfId="30047"/>
    <cellStyle name="Normal 4 44 11" xfId="30048"/>
    <cellStyle name="Normal 4 44 12" xfId="30049"/>
    <cellStyle name="Normal 4 44 13" xfId="30050"/>
    <cellStyle name="Normal 4 44 14" xfId="30051"/>
    <cellStyle name="Normal 4 44 15" xfId="30052"/>
    <cellStyle name="Normal 4 44 2" xfId="30053"/>
    <cellStyle name="Normal 4 44 3" xfId="30054"/>
    <cellStyle name="Normal 4 44 4" xfId="30055"/>
    <cellStyle name="Normal 4 44 5" xfId="30056"/>
    <cellStyle name="Normal 4 44 6" xfId="30057"/>
    <cellStyle name="Normal 4 44 7" xfId="30058"/>
    <cellStyle name="Normal 4 44 8" xfId="30059"/>
    <cellStyle name="Normal 4 44 9" xfId="30060"/>
    <cellStyle name="Normal 4 45" xfId="30061"/>
    <cellStyle name="Normal 4 45 10" xfId="30062"/>
    <cellStyle name="Normal 4 45 11" xfId="30063"/>
    <cellStyle name="Normal 4 45 12" xfId="30064"/>
    <cellStyle name="Normal 4 45 13" xfId="30065"/>
    <cellStyle name="Normal 4 45 14" xfId="30066"/>
    <cellStyle name="Normal 4 45 15" xfId="30067"/>
    <cellStyle name="Normal 4 45 2" xfId="30068"/>
    <cellStyle name="Normal 4 45 3" xfId="30069"/>
    <cellStyle name="Normal 4 45 4" xfId="30070"/>
    <cellStyle name="Normal 4 45 5" xfId="30071"/>
    <cellStyle name="Normal 4 45 6" xfId="30072"/>
    <cellStyle name="Normal 4 45 7" xfId="30073"/>
    <cellStyle name="Normal 4 45 8" xfId="30074"/>
    <cellStyle name="Normal 4 45 9" xfId="30075"/>
    <cellStyle name="Normal 4 46" xfId="30076"/>
    <cellStyle name="Normal 4 46 10" xfId="30077"/>
    <cellStyle name="Normal 4 46 11" xfId="30078"/>
    <cellStyle name="Normal 4 46 12" xfId="30079"/>
    <cellStyle name="Normal 4 46 13" xfId="30080"/>
    <cellStyle name="Normal 4 46 14" xfId="30081"/>
    <cellStyle name="Normal 4 46 15" xfId="30082"/>
    <cellStyle name="Normal 4 46 16" xfId="30083"/>
    <cellStyle name="Normal 4 46 17" xfId="30084"/>
    <cellStyle name="Normal 4 46 18" xfId="30085"/>
    <cellStyle name="Normal 4 46 19" xfId="30086"/>
    <cellStyle name="Normal 4 46 2" xfId="30087"/>
    <cellStyle name="Normal 4 46 20" xfId="30088"/>
    <cellStyle name="Normal 4 46 21" xfId="30089"/>
    <cellStyle name="Normal 4 46 22" xfId="30090"/>
    <cellStyle name="Normal 4 46 23" xfId="30091"/>
    <cellStyle name="Normal 4 46 3" xfId="30092"/>
    <cellStyle name="Normal 4 46 4" xfId="30093"/>
    <cellStyle name="Normal 4 46 5" xfId="30094"/>
    <cellStyle name="Normal 4 46 6" xfId="30095"/>
    <cellStyle name="Normal 4 46 7" xfId="30096"/>
    <cellStyle name="Normal 4 46 8" xfId="30097"/>
    <cellStyle name="Normal 4 46 9" xfId="30098"/>
    <cellStyle name="Normal 4 47" xfId="30099"/>
    <cellStyle name="Normal 4 47 10" xfId="30100"/>
    <cellStyle name="Normal 4 47 11" xfId="30101"/>
    <cellStyle name="Normal 4 47 12" xfId="30102"/>
    <cellStyle name="Normal 4 47 13" xfId="30103"/>
    <cellStyle name="Normal 4 47 14" xfId="30104"/>
    <cellStyle name="Normal 4 47 15" xfId="30105"/>
    <cellStyle name="Normal 4 47 16" xfId="30106"/>
    <cellStyle name="Normal 4 47 17" xfId="30107"/>
    <cellStyle name="Normal 4 47 18" xfId="30108"/>
    <cellStyle name="Normal 4 47 19" xfId="30109"/>
    <cellStyle name="Normal 4 47 2" xfId="30110"/>
    <cellStyle name="Normal 4 47 20" xfId="30111"/>
    <cellStyle name="Normal 4 47 21" xfId="30112"/>
    <cellStyle name="Normal 4 47 22" xfId="30113"/>
    <cellStyle name="Normal 4 47 23" xfId="30114"/>
    <cellStyle name="Normal 4 47 3" xfId="30115"/>
    <cellStyle name="Normal 4 47 4" xfId="30116"/>
    <cellStyle name="Normal 4 47 5" xfId="30117"/>
    <cellStyle name="Normal 4 47 6" xfId="30118"/>
    <cellStyle name="Normal 4 47 7" xfId="30119"/>
    <cellStyle name="Normal 4 47 8" xfId="30120"/>
    <cellStyle name="Normal 4 47 9" xfId="30121"/>
    <cellStyle name="Normal 4 48" xfId="30122"/>
    <cellStyle name="Normal 4 48 10" xfId="30123"/>
    <cellStyle name="Normal 4 48 11" xfId="30124"/>
    <cellStyle name="Normal 4 48 12" xfId="30125"/>
    <cellStyle name="Normal 4 48 13" xfId="30126"/>
    <cellStyle name="Normal 4 48 14" xfId="30127"/>
    <cellStyle name="Normal 4 48 15" xfId="30128"/>
    <cellStyle name="Normal 4 48 16" xfId="30129"/>
    <cellStyle name="Normal 4 48 17" xfId="30130"/>
    <cellStyle name="Normal 4 48 18" xfId="30131"/>
    <cellStyle name="Normal 4 48 19" xfId="30132"/>
    <cellStyle name="Normal 4 48 2" xfId="30133"/>
    <cellStyle name="Normal 4 48 20" xfId="30134"/>
    <cellStyle name="Normal 4 48 21" xfId="30135"/>
    <cellStyle name="Normal 4 48 22" xfId="30136"/>
    <cellStyle name="Normal 4 48 23" xfId="30137"/>
    <cellStyle name="Normal 4 48 3" xfId="30138"/>
    <cellStyle name="Normal 4 48 4" xfId="30139"/>
    <cellStyle name="Normal 4 48 5" xfId="30140"/>
    <cellStyle name="Normal 4 48 6" xfId="30141"/>
    <cellStyle name="Normal 4 48 7" xfId="30142"/>
    <cellStyle name="Normal 4 48 8" xfId="30143"/>
    <cellStyle name="Normal 4 48 9" xfId="30144"/>
    <cellStyle name="Normal 4 49" xfId="30145"/>
    <cellStyle name="Normal 4 49 10" xfId="30146"/>
    <cellStyle name="Normal 4 49 11" xfId="30147"/>
    <cellStyle name="Normal 4 49 12" xfId="30148"/>
    <cellStyle name="Normal 4 49 13" xfId="30149"/>
    <cellStyle name="Normal 4 49 14" xfId="30150"/>
    <cellStyle name="Normal 4 49 15" xfId="30151"/>
    <cellStyle name="Normal 4 49 2" xfId="30152"/>
    <cellStyle name="Normal 4 49 3" xfId="30153"/>
    <cellStyle name="Normal 4 49 4" xfId="30154"/>
    <cellStyle name="Normal 4 49 5" xfId="30155"/>
    <cellStyle name="Normal 4 49 6" xfId="30156"/>
    <cellStyle name="Normal 4 49 7" xfId="30157"/>
    <cellStyle name="Normal 4 49 8" xfId="30158"/>
    <cellStyle name="Normal 4 49 9" xfId="30159"/>
    <cellStyle name="Normal 4 5" xfId="30160"/>
    <cellStyle name="Normal 4 5 10" xfId="30161"/>
    <cellStyle name="Normal 4 5 11" xfId="30162"/>
    <cellStyle name="Normal 4 5 12" xfId="30163"/>
    <cellStyle name="Normal 4 5 13" xfId="30164"/>
    <cellStyle name="Normal 4 5 14" xfId="30165"/>
    <cellStyle name="Normal 4 5 15" xfId="30166"/>
    <cellStyle name="Normal 4 5 2" xfId="30167"/>
    <cellStyle name="Normal 4 5 3" xfId="30168"/>
    <cellStyle name="Normal 4 5 4" xfId="30169"/>
    <cellStyle name="Normal 4 5 5" xfId="30170"/>
    <cellStyle name="Normal 4 5 6" xfId="30171"/>
    <cellStyle name="Normal 4 5 7" xfId="30172"/>
    <cellStyle name="Normal 4 5 8" xfId="30173"/>
    <cellStyle name="Normal 4 5 9" xfId="30174"/>
    <cellStyle name="Normal 4 50" xfId="30175"/>
    <cellStyle name="Normal 4 50 10" xfId="30176"/>
    <cellStyle name="Normal 4 50 11" xfId="30177"/>
    <cellStyle name="Normal 4 50 12" xfId="30178"/>
    <cellStyle name="Normal 4 50 13" xfId="30179"/>
    <cellStyle name="Normal 4 50 14" xfId="30180"/>
    <cellStyle name="Normal 4 50 15" xfId="30181"/>
    <cellStyle name="Normal 4 50 2" xfId="30182"/>
    <cellStyle name="Normal 4 50 3" xfId="30183"/>
    <cellStyle name="Normal 4 50 4" xfId="30184"/>
    <cellStyle name="Normal 4 50 5" xfId="30185"/>
    <cellStyle name="Normal 4 50 6" xfId="30186"/>
    <cellStyle name="Normal 4 50 7" xfId="30187"/>
    <cellStyle name="Normal 4 50 8" xfId="30188"/>
    <cellStyle name="Normal 4 50 9" xfId="30189"/>
    <cellStyle name="Normal 4 51" xfId="30190"/>
    <cellStyle name="Normal 4 51 10" xfId="30191"/>
    <cellStyle name="Normal 4 51 11" xfId="30192"/>
    <cellStyle name="Normal 4 51 12" xfId="30193"/>
    <cellStyle name="Normal 4 51 13" xfId="30194"/>
    <cellStyle name="Normal 4 51 14" xfId="30195"/>
    <cellStyle name="Normal 4 51 15" xfId="30196"/>
    <cellStyle name="Normal 4 51 2" xfId="30197"/>
    <cellStyle name="Normal 4 51 3" xfId="30198"/>
    <cellStyle name="Normal 4 51 4" xfId="30199"/>
    <cellStyle name="Normal 4 51 5" xfId="30200"/>
    <cellStyle name="Normal 4 51 6" xfId="30201"/>
    <cellStyle name="Normal 4 51 7" xfId="30202"/>
    <cellStyle name="Normal 4 51 8" xfId="30203"/>
    <cellStyle name="Normal 4 51 9" xfId="30204"/>
    <cellStyle name="Normal 4 52" xfId="30205"/>
    <cellStyle name="Normal 4 52 10" xfId="30206"/>
    <cellStyle name="Normal 4 52 11" xfId="30207"/>
    <cellStyle name="Normal 4 52 12" xfId="30208"/>
    <cellStyle name="Normal 4 52 13" xfId="30209"/>
    <cellStyle name="Normal 4 52 14" xfId="30210"/>
    <cellStyle name="Normal 4 52 15" xfId="30211"/>
    <cellStyle name="Normal 4 52 2" xfId="30212"/>
    <cellStyle name="Normal 4 52 3" xfId="30213"/>
    <cellStyle name="Normal 4 52 4" xfId="30214"/>
    <cellStyle name="Normal 4 52 5" xfId="30215"/>
    <cellStyle name="Normal 4 52 6" xfId="30216"/>
    <cellStyle name="Normal 4 52 7" xfId="30217"/>
    <cellStyle name="Normal 4 52 8" xfId="30218"/>
    <cellStyle name="Normal 4 52 9" xfId="30219"/>
    <cellStyle name="Normal 4 53" xfId="30220"/>
    <cellStyle name="Normal 4 53 10" xfId="30221"/>
    <cellStyle name="Normal 4 53 11" xfId="30222"/>
    <cellStyle name="Normal 4 53 12" xfId="30223"/>
    <cellStyle name="Normal 4 53 13" xfId="30224"/>
    <cellStyle name="Normal 4 53 14" xfId="30225"/>
    <cellStyle name="Normal 4 53 15" xfId="30226"/>
    <cellStyle name="Normal 4 53 2" xfId="30227"/>
    <cellStyle name="Normal 4 53 3" xfId="30228"/>
    <cellStyle name="Normal 4 53 4" xfId="30229"/>
    <cellStyle name="Normal 4 53 5" xfId="30230"/>
    <cellStyle name="Normal 4 53 6" xfId="30231"/>
    <cellStyle name="Normal 4 53 7" xfId="30232"/>
    <cellStyle name="Normal 4 53 8" xfId="30233"/>
    <cellStyle name="Normal 4 53 9" xfId="30234"/>
    <cellStyle name="Normal 4 54" xfId="30235"/>
    <cellStyle name="Normal 4 54 10" xfId="30236"/>
    <cellStyle name="Normal 4 54 11" xfId="30237"/>
    <cellStyle name="Normal 4 54 12" xfId="30238"/>
    <cellStyle name="Normal 4 54 13" xfId="30239"/>
    <cellStyle name="Normal 4 54 14" xfId="30240"/>
    <cellStyle name="Normal 4 54 15" xfId="30241"/>
    <cellStyle name="Normal 4 54 2" xfId="30242"/>
    <cellStyle name="Normal 4 54 3" xfId="30243"/>
    <cellStyle name="Normal 4 54 4" xfId="30244"/>
    <cellStyle name="Normal 4 54 5" xfId="30245"/>
    <cellStyle name="Normal 4 54 6" xfId="30246"/>
    <cellStyle name="Normal 4 54 7" xfId="30247"/>
    <cellStyle name="Normal 4 54 8" xfId="30248"/>
    <cellStyle name="Normal 4 54 9" xfId="30249"/>
    <cellStyle name="Normal 4 55" xfId="30250"/>
    <cellStyle name="Normal 4 55 10" xfId="30251"/>
    <cellStyle name="Normal 4 55 11" xfId="30252"/>
    <cellStyle name="Normal 4 55 12" xfId="30253"/>
    <cellStyle name="Normal 4 55 13" xfId="30254"/>
    <cellStyle name="Normal 4 55 14" xfId="30255"/>
    <cellStyle name="Normal 4 55 15" xfId="30256"/>
    <cellStyle name="Normal 4 55 2" xfId="30257"/>
    <cellStyle name="Normal 4 55 3" xfId="30258"/>
    <cellStyle name="Normal 4 55 4" xfId="30259"/>
    <cellStyle name="Normal 4 55 5" xfId="30260"/>
    <cellStyle name="Normal 4 55 6" xfId="30261"/>
    <cellStyle name="Normal 4 55 7" xfId="30262"/>
    <cellStyle name="Normal 4 55 8" xfId="30263"/>
    <cellStyle name="Normal 4 55 9" xfId="30264"/>
    <cellStyle name="Normal 4 56" xfId="30265"/>
    <cellStyle name="Normal 4 56 10" xfId="30266"/>
    <cellStyle name="Normal 4 56 11" xfId="30267"/>
    <cellStyle name="Normal 4 56 12" xfId="30268"/>
    <cellStyle name="Normal 4 56 13" xfId="30269"/>
    <cellStyle name="Normal 4 56 14" xfId="30270"/>
    <cellStyle name="Normal 4 56 15" xfId="30271"/>
    <cellStyle name="Normal 4 56 2" xfId="30272"/>
    <cellStyle name="Normal 4 56 3" xfId="30273"/>
    <cellStyle name="Normal 4 56 4" xfId="30274"/>
    <cellStyle name="Normal 4 56 5" xfId="30275"/>
    <cellStyle name="Normal 4 56 6" xfId="30276"/>
    <cellStyle name="Normal 4 56 7" xfId="30277"/>
    <cellStyle name="Normal 4 56 8" xfId="30278"/>
    <cellStyle name="Normal 4 56 9" xfId="30279"/>
    <cellStyle name="Normal 4 57" xfId="30280"/>
    <cellStyle name="Normal 4 57 10" xfId="30281"/>
    <cellStyle name="Normal 4 57 11" xfId="30282"/>
    <cellStyle name="Normal 4 57 12" xfId="30283"/>
    <cellStyle name="Normal 4 57 13" xfId="30284"/>
    <cellStyle name="Normal 4 57 14" xfId="30285"/>
    <cellStyle name="Normal 4 57 15" xfId="30286"/>
    <cellStyle name="Normal 4 57 2" xfId="30287"/>
    <cellStyle name="Normal 4 57 3" xfId="30288"/>
    <cellStyle name="Normal 4 57 4" xfId="30289"/>
    <cellStyle name="Normal 4 57 5" xfId="30290"/>
    <cellStyle name="Normal 4 57 6" xfId="30291"/>
    <cellStyle name="Normal 4 57 7" xfId="30292"/>
    <cellStyle name="Normal 4 57 8" xfId="30293"/>
    <cellStyle name="Normal 4 57 9" xfId="30294"/>
    <cellStyle name="Normal 4 58" xfId="30295"/>
    <cellStyle name="Normal 4 58 10" xfId="30296"/>
    <cellStyle name="Normal 4 58 11" xfId="30297"/>
    <cellStyle name="Normal 4 58 12" xfId="30298"/>
    <cellStyle name="Normal 4 58 13" xfId="30299"/>
    <cellStyle name="Normal 4 58 14" xfId="30300"/>
    <cellStyle name="Normal 4 58 15" xfId="30301"/>
    <cellStyle name="Normal 4 58 2" xfId="30302"/>
    <cellStyle name="Normal 4 58 3" xfId="30303"/>
    <cellStyle name="Normal 4 58 4" xfId="30304"/>
    <cellStyle name="Normal 4 58 5" xfId="30305"/>
    <cellStyle name="Normal 4 58 6" xfId="30306"/>
    <cellStyle name="Normal 4 58 7" xfId="30307"/>
    <cellStyle name="Normal 4 58 8" xfId="30308"/>
    <cellStyle name="Normal 4 58 9" xfId="30309"/>
    <cellStyle name="Normal 4 59" xfId="30310"/>
    <cellStyle name="Normal 4 59 10" xfId="30311"/>
    <cellStyle name="Normal 4 59 11" xfId="30312"/>
    <cellStyle name="Normal 4 59 12" xfId="30313"/>
    <cellStyle name="Normal 4 59 13" xfId="30314"/>
    <cellStyle name="Normal 4 59 14" xfId="30315"/>
    <cellStyle name="Normal 4 59 15" xfId="30316"/>
    <cellStyle name="Normal 4 59 2" xfId="30317"/>
    <cellStyle name="Normal 4 59 3" xfId="30318"/>
    <cellStyle name="Normal 4 59 4" xfId="30319"/>
    <cellStyle name="Normal 4 59 5" xfId="30320"/>
    <cellStyle name="Normal 4 59 6" xfId="30321"/>
    <cellStyle name="Normal 4 59 7" xfId="30322"/>
    <cellStyle name="Normal 4 59 8" xfId="30323"/>
    <cellStyle name="Normal 4 59 9" xfId="30324"/>
    <cellStyle name="Normal 4 6" xfId="30325"/>
    <cellStyle name="Normal 4 6 10" xfId="30326"/>
    <cellStyle name="Normal 4 6 11" xfId="30327"/>
    <cellStyle name="Normal 4 6 12" xfId="30328"/>
    <cellStyle name="Normal 4 6 13" xfId="30329"/>
    <cellStyle name="Normal 4 6 14" xfId="30330"/>
    <cellStyle name="Normal 4 6 15" xfId="30331"/>
    <cellStyle name="Normal 4 6 16" xfId="30332"/>
    <cellStyle name="Normal 4 6 17" xfId="30333"/>
    <cellStyle name="Normal 4 6 18" xfId="30334"/>
    <cellStyle name="Normal 4 6 19" xfId="30335"/>
    <cellStyle name="Normal 4 6 2" xfId="30336"/>
    <cellStyle name="Normal 4 6 20" xfId="30337"/>
    <cellStyle name="Normal 4 6 21" xfId="30338"/>
    <cellStyle name="Normal 4 6 22" xfId="30339"/>
    <cellStyle name="Normal 4 6 23" xfId="30340"/>
    <cellStyle name="Normal 4 6 24" xfId="30341"/>
    <cellStyle name="Normal 4 6 25" xfId="30342"/>
    <cellStyle name="Normal 4 6 26" xfId="30343"/>
    <cellStyle name="Normal 4 6 27" xfId="30344"/>
    <cellStyle name="Normal 4 6 28" xfId="30345"/>
    <cellStyle name="Normal 4 6 29" xfId="30346"/>
    <cellStyle name="Normal 4 6 3" xfId="30347"/>
    <cellStyle name="Normal 4 6 30" xfId="30348"/>
    <cellStyle name="Normal 4 6 4" xfId="30349"/>
    <cellStyle name="Normal 4 6 5" xfId="30350"/>
    <cellStyle name="Normal 4 6 6" xfId="30351"/>
    <cellStyle name="Normal 4 6 7" xfId="30352"/>
    <cellStyle name="Normal 4 6 8" xfId="30353"/>
    <cellStyle name="Normal 4 6 9" xfId="30354"/>
    <cellStyle name="Normal 4 60" xfId="30355"/>
    <cellStyle name="Normal 4 60 10" xfId="30356"/>
    <cellStyle name="Normal 4 60 11" xfId="30357"/>
    <cellStyle name="Normal 4 60 12" xfId="30358"/>
    <cellStyle name="Normal 4 60 13" xfId="30359"/>
    <cellStyle name="Normal 4 60 14" xfId="30360"/>
    <cellStyle name="Normal 4 60 15" xfId="30361"/>
    <cellStyle name="Normal 4 60 2" xfId="30362"/>
    <cellStyle name="Normal 4 60 3" xfId="30363"/>
    <cellStyle name="Normal 4 60 4" xfId="30364"/>
    <cellStyle name="Normal 4 60 5" xfId="30365"/>
    <cellStyle name="Normal 4 60 6" xfId="30366"/>
    <cellStyle name="Normal 4 60 7" xfId="30367"/>
    <cellStyle name="Normal 4 60 8" xfId="30368"/>
    <cellStyle name="Normal 4 60 9" xfId="30369"/>
    <cellStyle name="Normal 4 61" xfId="30370"/>
    <cellStyle name="Normal 4 62" xfId="30371"/>
    <cellStyle name="Normal 4 63" xfId="30372"/>
    <cellStyle name="Normal 4 64" xfId="30373"/>
    <cellStyle name="Normal 4 65" xfId="30374"/>
    <cellStyle name="Normal 4 66" xfId="30375"/>
    <cellStyle name="Normal 4 67" xfId="30376"/>
    <cellStyle name="Normal 4 68" xfId="30377"/>
    <cellStyle name="Normal 4 69" xfId="30378"/>
    <cellStyle name="Normal 4 7" xfId="30379"/>
    <cellStyle name="Normal 4 7 10" xfId="30380"/>
    <cellStyle name="Normal 4 7 11" xfId="30381"/>
    <cellStyle name="Normal 4 7 12" xfId="30382"/>
    <cellStyle name="Normal 4 7 13" xfId="30383"/>
    <cellStyle name="Normal 4 7 14" xfId="30384"/>
    <cellStyle name="Normal 4 7 15" xfId="30385"/>
    <cellStyle name="Normal 4 7 16" xfId="30386"/>
    <cellStyle name="Normal 4 7 17" xfId="30387"/>
    <cellStyle name="Normal 4 7 18" xfId="30388"/>
    <cellStyle name="Normal 4 7 19" xfId="30389"/>
    <cellStyle name="Normal 4 7 2" xfId="30390"/>
    <cellStyle name="Normal 4 7 20" xfId="30391"/>
    <cellStyle name="Normal 4 7 21" xfId="30392"/>
    <cellStyle name="Normal 4 7 22" xfId="30393"/>
    <cellStyle name="Normal 4 7 23" xfId="30394"/>
    <cellStyle name="Normal 4 7 24" xfId="30395"/>
    <cellStyle name="Normal 4 7 25" xfId="30396"/>
    <cellStyle name="Normal 4 7 26" xfId="30397"/>
    <cellStyle name="Normal 4 7 27" xfId="30398"/>
    <cellStyle name="Normal 4 7 28" xfId="30399"/>
    <cellStyle name="Normal 4 7 29" xfId="30400"/>
    <cellStyle name="Normal 4 7 3" xfId="30401"/>
    <cellStyle name="Normal 4 7 30" xfId="30402"/>
    <cellStyle name="Normal 4 7 4" xfId="30403"/>
    <cellStyle name="Normal 4 7 5" xfId="30404"/>
    <cellStyle name="Normal 4 7 6" xfId="30405"/>
    <cellStyle name="Normal 4 7 7" xfId="30406"/>
    <cellStyle name="Normal 4 7 8" xfId="30407"/>
    <cellStyle name="Normal 4 7 9" xfId="30408"/>
    <cellStyle name="Normal 4 70" xfId="30409"/>
    <cellStyle name="Normal 4 71" xfId="30410"/>
    <cellStyle name="Normal 4 72" xfId="30411"/>
    <cellStyle name="Normal 4 73" xfId="30412"/>
    <cellStyle name="Normal 4 74" xfId="30413"/>
    <cellStyle name="Normal 4 75" xfId="30414"/>
    <cellStyle name="Normal 4 76" xfId="30415"/>
    <cellStyle name="Normal 4 77" xfId="30416"/>
    <cellStyle name="Normal 4 78" xfId="30417"/>
    <cellStyle name="Normal 4 79" xfId="30418"/>
    <cellStyle name="Normal 4 8" xfId="30419"/>
    <cellStyle name="Normal 4 8 10" xfId="30420"/>
    <cellStyle name="Normal 4 8 11" xfId="30421"/>
    <cellStyle name="Normal 4 8 12" xfId="30422"/>
    <cellStyle name="Normal 4 8 13" xfId="30423"/>
    <cellStyle name="Normal 4 8 14" xfId="30424"/>
    <cellStyle name="Normal 4 8 15" xfId="30425"/>
    <cellStyle name="Normal 4 8 2" xfId="30426"/>
    <cellStyle name="Normal 4 8 3" xfId="30427"/>
    <cellStyle name="Normal 4 8 4" xfId="30428"/>
    <cellStyle name="Normal 4 8 5" xfId="30429"/>
    <cellStyle name="Normal 4 8 6" xfId="30430"/>
    <cellStyle name="Normal 4 8 7" xfId="30431"/>
    <cellStyle name="Normal 4 8 8" xfId="30432"/>
    <cellStyle name="Normal 4 8 9" xfId="30433"/>
    <cellStyle name="Normal 4 80" xfId="30434"/>
    <cellStyle name="Normal 4 81" xfId="30435"/>
    <cellStyle name="Normal 4 82" xfId="30436"/>
    <cellStyle name="Normal 4 83" xfId="30437"/>
    <cellStyle name="Normal 4 84" xfId="30438"/>
    <cellStyle name="Normal 4 85" xfId="30439"/>
    <cellStyle name="Normal 4 86" xfId="30440"/>
    <cellStyle name="Normal 4 9" xfId="30441"/>
    <cellStyle name="Normal 4 9 10" xfId="30442"/>
    <cellStyle name="Normal 4 9 11" xfId="30443"/>
    <cellStyle name="Normal 4 9 12" xfId="30444"/>
    <cellStyle name="Normal 4 9 13" xfId="30445"/>
    <cellStyle name="Normal 4 9 14" xfId="30446"/>
    <cellStyle name="Normal 4 9 15" xfId="30447"/>
    <cellStyle name="Normal 4 9 2" xfId="30448"/>
    <cellStyle name="Normal 4 9 3" xfId="30449"/>
    <cellStyle name="Normal 4 9 4" xfId="30450"/>
    <cellStyle name="Normal 4 9 5" xfId="30451"/>
    <cellStyle name="Normal 4 9 6" xfId="30452"/>
    <cellStyle name="Normal 4 9 7" xfId="30453"/>
    <cellStyle name="Normal 4 9 8" xfId="30454"/>
    <cellStyle name="Normal 4 9 9" xfId="30455"/>
    <cellStyle name="Normal 40" xfId="30456"/>
    <cellStyle name="Normal 40 10" xfId="30457"/>
    <cellStyle name="Normal 40 11" xfId="30458"/>
    <cellStyle name="Normal 40 12" xfId="30459"/>
    <cellStyle name="Normal 40 13" xfId="30460"/>
    <cellStyle name="Normal 40 14" xfId="30461"/>
    <cellStyle name="Normal 40 15" xfId="30462"/>
    <cellStyle name="Normal 40 2" xfId="30463"/>
    <cellStyle name="Normal 40 3" xfId="30464"/>
    <cellStyle name="Normal 40 4" xfId="30465"/>
    <cellStyle name="Normal 40 5" xfId="30466"/>
    <cellStyle name="Normal 40 6" xfId="30467"/>
    <cellStyle name="Normal 40 7" xfId="30468"/>
    <cellStyle name="Normal 40 8" xfId="30469"/>
    <cellStyle name="Normal 40 9" xfId="30470"/>
    <cellStyle name="Normal 41" xfId="30471"/>
    <cellStyle name="Normal 41 10" xfId="30472"/>
    <cellStyle name="Normal 41 11" xfId="30473"/>
    <cellStyle name="Normal 41 12" xfId="30474"/>
    <cellStyle name="Normal 41 13" xfId="30475"/>
    <cellStyle name="Normal 41 14" xfId="30476"/>
    <cellStyle name="Normal 41 15" xfId="30477"/>
    <cellStyle name="Normal 41 2" xfId="30478"/>
    <cellStyle name="Normal 41 2 2" xfId="30479"/>
    <cellStyle name="Normal 41 2 3" xfId="30480"/>
    <cellStyle name="Normal 41 2 4" xfId="30481"/>
    <cellStyle name="Normal 41 2 5" xfId="30482"/>
    <cellStyle name="Normal 41 3" xfId="30483"/>
    <cellStyle name="Normal 41 3 2" xfId="30484"/>
    <cellStyle name="Normal 41 4" xfId="30485"/>
    <cellStyle name="Normal 41 4 2" xfId="30486"/>
    <cellStyle name="Normal 41 5" xfId="30487"/>
    <cellStyle name="Normal 41 5 2" xfId="30488"/>
    <cellStyle name="Normal 41 6" xfId="30489"/>
    <cellStyle name="Normal 41 7" xfId="30490"/>
    <cellStyle name="Normal 41 8" xfId="30491"/>
    <cellStyle name="Normal 41 9" xfId="30492"/>
    <cellStyle name="Normal 42" xfId="30493"/>
    <cellStyle name="Normal 42 10" xfId="30494"/>
    <cellStyle name="Normal 42 11" xfId="30495"/>
    <cellStyle name="Normal 42 12" xfId="30496"/>
    <cellStyle name="Normal 42 13" xfId="30497"/>
    <cellStyle name="Normal 42 14" xfId="30498"/>
    <cellStyle name="Normal 42 15" xfId="30499"/>
    <cellStyle name="Normal 42 2" xfId="30500"/>
    <cellStyle name="Normal 42 3" xfId="30501"/>
    <cellStyle name="Normal 42 4" xfId="30502"/>
    <cellStyle name="Normal 42 5" xfId="30503"/>
    <cellStyle name="Normal 42 6" xfId="30504"/>
    <cellStyle name="Normal 42 7" xfId="30505"/>
    <cellStyle name="Normal 42 8" xfId="30506"/>
    <cellStyle name="Normal 42 9" xfId="30507"/>
    <cellStyle name="Normal 43" xfId="30508"/>
    <cellStyle name="Normal 43 10" xfId="30509"/>
    <cellStyle name="Normal 43 11" xfId="30510"/>
    <cellStyle name="Normal 43 12" xfId="30511"/>
    <cellStyle name="Normal 43 13" xfId="30512"/>
    <cellStyle name="Normal 43 14" xfId="30513"/>
    <cellStyle name="Normal 43 15" xfId="30514"/>
    <cellStyle name="Normal 43 2" xfId="30515"/>
    <cellStyle name="Normal 43 3" xfId="30516"/>
    <cellStyle name="Normal 43 4" xfId="30517"/>
    <cellStyle name="Normal 43 5" xfId="30518"/>
    <cellStyle name="Normal 43 6" xfId="30519"/>
    <cellStyle name="Normal 43 7" xfId="30520"/>
    <cellStyle name="Normal 43 8" xfId="30521"/>
    <cellStyle name="Normal 43 9" xfId="30522"/>
    <cellStyle name="Normal 44" xfId="30523"/>
    <cellStyle name="Normal 44 10" xfId="30524"/>
    <cellStyle name="Normal 44 11" xfId="30525"/>
    <cellStyle name="Normal 44 12" xfId="30526"/>
    <cellStyle name="Normal 44 13" xfId="30527"/>
    <cellStyle name="Normal 44 14" xfId="30528"/>
    <cellStyle name="Normal 44 15" xfId="30529"/>
    <cellStyle name="Normal 44 2" xfId="30530"/>
    <cellStyle name="Normal 44 3" xfId="30531"/>
    <cellStyle name="Normal 44 4" xfId="30532"/>
    <cellStyle name="Normal 44 5" xfId="30533"/>
    <cellStyle name="Normal 44 6" xfId="30534"/>
    <cellStyle name="Normal 44 7" xfId="30535"/>
    <cellStyle name="Normal 44 8" xfId="30536"/>
    <cellStyle name="Normal 44 9" xfId="30537"/>
    <cellStyle name="Normal 45" xfId="30538"/>
    <cellStyle name="Normal 45 10" xfId="30539"/>
    <cellStyle name="Normal 45 11" xfId="30540"/>
    <cellStyle name="Normal 45 12" xfId="30541"/>
    <cellStyle name="Normal 45 13" xfId="30542"/>
    <cellStyle name="Normal 45 14" xfId="30543"/>
    <cellStyle name="Normal 45 15" xfId="30544"/>
    <cellStyle name="Normal 45 2" xfId="30545"/>
    <cellStyle name="Normal 45 3" xfId="30546"/>
    <cellStyle name="Normal 45 4" xfId="30547"/>
    <cellStyle name="Normal 45 5" xfId="30548"/>
    <cellStyle name="Normal 45 6" xfId="30549"/>
    <cellStyle name="Normal 45 7" xfId="30550"/>
    <cellStyle name="Normal 45 8" xfId="30551"/>
    <cellStyle name="Normal 45 9" xfId="30552"/>
    <cellStyle name="Normal 46" xfId="30553"/>
    <cellStyle name="Normal 46 10" xfId="30554"/>
    <cellStyle name="Normal 46 11" xfId="30555"/>
    <cellStyle name="Normal 46 12" xfId="30556"/>
    <cellStyle name="Normal 46 13" xfId="30557"/>
    <cellStyle name="Normal 46 14" xfId="30558"/>
    <cellStyle name="Normal 46 15" xfId="30559"/>
    <cellStyle name="Normal 46 2" xfId="30560"/>
    <cellStyle name="Normal 46 3" xfId="30561"/>
    <cellStyle name="Normal 46 4" xfId="30562"/>
    <cellStyle name="Normal 46 5" xfId="30563"/>
    <cellStyle name="Normal 46 6" xfId="30564"/>
    <cellStyle name="Normal 46 7" xfId="30565"/>
    <cellStyle name="Normal 46 8" xfId="30566"/>
    <cellStyle name="Normal 46 9" xfId="30567"/>
    <cellStyle name="Normal 47" xfId="30568"/>
    <cellStyle name="Normal 47 10" xfId="30569"/>
    <cellStyle name="Normal 47 11" xfId="30570"/>
    <cellStyle name="Normal 47 12" xfId="30571"/>
    <cellStyle name="Normal 47 13" xfId="30572"/>
    <cellStyle name="Normal 47 14" xfId="30573"/>
    <cellStyle name="Normal 47 15" xfId="30574"/>
    <cellStyle name="Normal 47 2" xfId="30575"/>
    <cellStyle name="Normal 47 3" xfId="30576"/>
    <cellStyle name="Normal 47 4" xfId="30577"/>
    <cellStyle name="Normal 47 5" xfId="30578"/>
    <cellStyle name="Normal 47 6" xfId="30579"/>
    <cellStyle name="Normal 47 7" xfId="30580"/>
    <cellStyle name="Normal 47 8" xfId="30581"/>
    <cellStyle name="Normal 47 9" xfId="30582"/>
    <cellStyle name="Normal 48" xfId="30583"/>
    <cellStyle name="Normal 48 10" xfId="30584"/>
    <cellStyle name="Normal 48 11" xfId="30585"/>
    <cellStyle name="Normal 48 12" xfId="30586"/>
    <cellStyle name="Normal 48 13" xfId="30587"/>
    <cellStyle name="Normal 48 14" xfId="30588"/>
    <cellStyle name="Normal 48 15" xfId="30589"/>
    <cellStyle name="Normal 48 2" xfId="30590"/>
    <cellStyle name="Normal 48 3" xfId="30591"/>
    <cellStyle name="Normal 48 4" xfId="30592"/>
    <cellStyle name="Normal 48 5" xfId="30593"/>
    <cellStyle name="Normal 48 6" xfId="30594"/>
    <cellStyle name="Normal 48 7" xfId="30595"/>
    <cellStyle name="Normal 48 8" xfId="30596"/>
    <cellStyle name="Normal 48 9" xfId="30597"/>
    <cellStyle name="Normal 49" xfId="30598"/>
    <cellStyle name="Normal 49 10" xfId="30599"/>
    <cellStyle name="Normal 49 11" xfId="30600"/>
    <cellStyle name="Normal 49 12" xfId="30601"/>
    <cellStyle name="Normal 49 13" xfId="30602"/>
    <cellStyle name="Normal 49 14" xfId="30603"/>
    <cellStyle name="Normal 49 15" xfId="30604"/>
    <cellStyle name="Normal 49 2" xfId="30605"/>
    <cellStyle name="Normal 49 3" xfId="30606"/>
    <cellStyle name="Normal 49 4" xfId="30607"/>
    <cellStyle name="Normal 49 5" xfId="30608"/>
    <cellStyle name="Normal 49 6" xfId="30609"/>
    <cellStyle name="Normal 49 7" xfId="30610"/>
    <cellStyle name="Normal 49 8" xfId="30611"/>
    <cellStyle name="Normal 49 9" xfId="30612"/>
    <cellStyle name="Normal 5" xfId="30613"/>
    <cellStyle name="Normal 5 10" xfId="30614"/>
    <cellStyle name="Normal 5 10 10" xfId="30615"/>
    <cellStyle name="Normal 5 10 11" xfId="30616"/>
    <cellStyle name="Normal 5 10 12" xfId="30617"/>
    <cellStyle name="Normal 5 10 13" xfId="30618"/>
    <cellStyle name="Normal 5 10 14" xfId="30619"/>
    <cellStyle name="Normal 5 10 15" xfId="30620"/>
    <cellStyle name="Normal 5 10 2" xfId="30621"/>
    <cellStyle name="Normal 5 10 3" xfId="30622"/>
    <cellStyle name="Normal 5 10 4" xfId="30623"/>
    <cellStyle name="Normal 5 10 5" xfId="30624"/>
    <cellStyle name="Normal 5 10 6" xfId="30625"/>
    <cellStyle name="Normal 5 10 7" xfId="30626"/>
    <cellStyle name="Normal 5 10 8" xfId="30627"/>
    <cellStyle name="Normal 5 10 9" xfId="30628"/>
    <cellStyle name="Normal 5 11" xfId="30629"/>
    <cellStyle name="Normal 5 11 10" xfId="30630"/>
    <cellStyle name="Normal 5 11 11" xfId="30631"/>
    <cellStyle name="Normal 5 11 12" xfId="30632"/>
    <cellStyle name="Normal 5 11 13" xfId="30633"/>
    <cellStyle name="Normal 5 11 14" xfId="30634"/>
    <cellStyle name="Normal 5 11 15" xfId="30635"/>
    <cellStyle name="Normal 5 11 2" xfId="30636"/>
    <cellStyle name="Normal 5 11 3" xfId="30637"/>
    <cellStyle name="Normal 5 11 4" xfId="30638"/>
    <cellStyle name="Normal 5 11 5" xfId="30639"/>
    <cellStyle name="Normal 5 11 6" xfId="30640"/>
    <cellStyle name="Normal 5 11 7" xfId="30641"/>
    <cellStyle name="Normal 5 11 8" xfId="30642"/>
    <cellStyle name="Normal 5 11 9" xfId="30643"/>
    <cellStyle name="Normal 5 12" xfId="30644"/>
    <cellStyle name="Normal 5 12 10" xfId="30645"/>
    <cellStyle name="Normal 5 12 11" xfId="30646"/>
    <cellStyle name="Normal 5 12 12" xfId="30647"/>
    <cellStyle name="Normal 5 12 13" xfId="30648"/>
    <cellStyle name="Normal 5 12 14" xfId="30649"/>
    <cellStyle name="Normal 5 12 15" xfId="30650"/>
    <cellStyle name="Normal 5 12 2" xfId="30651"/>
    <cellStyle name="Normal 5 12 3" xfId="30652"/>
    <cellStyle name="Normal 5 12 4" xfId="30653"/>
    <cellStyle name="Normal 5 12 5" xfId="30654"/>
    <cellStyle name="Normal 5 12 6" xfId="30655"/>
    <cellStyle name="Normal 5 12 7" xfId="30656"/>
    <cellStyle name="Normal 5 12 8" xfId="30657"/>
    <cellStyle name="Normal 5 12 9" xfId="30658"/>
    <cellStyle name="Normal 5 13" xfId="30659"/>
    <cellStyle name="Normal 5 13 10" xfId="30660"/>
    <cellStyle name="Normal 5 13 11" xfId="30661"/>
    <cellStyle name="Normal 5 13 12" xfId="30662"/>
    <cellStyle name="Normal 5 13 13" xfId="30663"/>
    <cellStyle name="Normal 5 13 14" xfId="30664"/>
    <cellStyle name="Normal 5 13 15" xfId="30665"/>
    <cellStyle name="Normal 5 13 2" xfId="30666"/>
    <cellStyle name="Normal 5 13 3" xfId="30667"/>
    <cellStyle name="Normal 5 13 4" xfId="30668"/>
    <cellStyle name="Normal 5 13 5" xfId="30669"/>
    <cellStyle name="Normal 5 13 6" xfId="30670"/>
    <cellStyle name="Normal 5 13 7" xfId="30671"/>
    <cellStyle name="Normal 5 13 8" xfId="30672"/>
    <cellStyle name="Normal 5 13 9" xfId="30673"/>
    <cellStyle name="Normal 5 14" xfId="30674"/>
    <cellStyle name="Normal 5 14 10" xfId="30675"/>
    <cellStyle name="Normal 5 14 11" xfId="30676"/>
    <cellStyle name="Normal 5 14 12" xfId="30677"/>
    <cellStyle name="Normal 5 14 13" xfId="30678"/>
    <cellStyle name="Normal 5 14 14" xfId="30679"/>
    <cellStyle name="Normal 5 14 15" xfId="30680"/>
    <cellStyle name="Normal 5 14 2" xfId="30681"/>
    <cellStyle name="Normal 5 14 3" xfId="30682"/>
    <cellStyle name="Normal 5 14 4" xfId="30683"/>
    <cellStyle name="Normal 5 14 5" xfId="30684"/>
    <cellStyle name="Normal 5 14 6" xfId="30685"/>
    <cellStyle name="Normal 5 14 7" xfId="30686"/>
    <cellStyle name="Normal 5 14 8" xfId="30687"/>
    <cellStyle name="Normal 5 14 9" xfId="30688"/>
    <cellStyle name="Normal 5 15" xfId="30689"/>
    <cellStyle name="Normal 5 15 10" xfId="30690"/>
    <cellStyle name="Normal 5 15 11" xfId="30691"/>
    <cellStyle name="Normal 5 15 12" xfId="30692"/>
    <cellStyle name="Normal 5 15 13" xfId="30693"/>
    <cellStyle name="Normal 5 15 14" xfId="30694"/>
    <cellStyle name="Normal 5 15 15" xfId="30695"/>
    <cellStyle name="Normal 5 15 2" xfId="30696"/>
    <cellStyle name="Normal 5 15 3" xfId="30697"/>
    <cellStyle name="Normal 5 15 4" xfId="30698"/>
    <cellStyle name="Normal 5 15 5" xfId="30699"/>
    <cellStyle name="Normal 5 15 6" xfId="30700"/>
    <cellStyle name="Normal 5 15 7" xfId="30701"/>
    <cellStyle name="Normal 5 15 8" xfId="30702"/>
    <cellStyle name="Normal 5 15 9" xfId="30703"/>
    <cellStyle name="Normal 5 16" xfId="30704"/>
    <cellStyle name="Normal 5 16 10" xfId="30705"/>
    <cellStyle name="Normal 5 16 11" xfId="30706"/>
    <cellStyle name="Normal 5 16 12" xfId="30707"/>
    <cellStyle name="Normal 5 16 13" xfId="30708"/>
    <cellStyle name="Normal 5 16 14" xfId="30709"/>
    <cellStyle name="Normal 5 16 15" xfId="30710"/>
    <cellStyle name="Normal 5 16 2" xfId="30711"/>
    <cellStyle name="Normal 5 16 3" xfId="30712"/>
    <cellStyle name="Normal 5 16 4" xfId="30713"/>
    <cellStyle name="Normal 5 16 5" xfId="30714"/>
    <cellStyle name="Normal 5 16 6" xfId="30715"/>
    <cellStyle name="Normal 5 16 7" xfId="30716"/>
    <cellStyle name="Normal 5 16 8" xfId="30717"/>
    <cellStyle name="Normal 5 16 9" xfId="30718"/>
    <cellStyle name="Normal 5 17" xfId="30719"/>
    <cellStyle name="Normal 5 17 10" xfId="30720"/>
    <cellStyle name="Normal 5 17 11" xfId="30721"/>
    <cellStyle name="Normal 5 17 12" xfId="30722"/>
    <cellStyle name="Normal 5 17 13" xfId="30723"/>
    <cellStyle name="Normal 5 17 14" xfId="30724"/>
    <cellStyle name="Normal 5 17 15" xfId="30725"/>
    <cellStyle name="Normal 5 17 2" xfId="30726"/>
    <cellStyle name="Normal 5 17 3" xfId="30727"/>
    <cellStyle name="Normal 5 17 4" xfId="30728"/>
    <cellStyle name="Normal 5 17 5" xfId="30729"/>
    <cellStyle name="Normal 5 17 6" xfId="30730"/>
    <cellStyle name="Normal 5 17 7" xfId="30731"/>
    <cellStyle name="Normal 5 17 8" xfId="30732"/>
    <cellStyle name="Normal 5 17 9" xfId="30733"/>
    <cellStyle name="Normal 5 18" xfId="30734"/>
    <cellStyle name="Normal 5 18 10" xfId="30735"/>
    <cellStyle name="Normal 5 18 11" xfId="30736"/>
    <cellStyle name="Normal 5 18 12" xfId="30737"/>
    <cellStyle name="Normal 5 18 13" xfId="30738"/>
    <cellStyle name="Normal 5 18 14" xfId="30739"/>
    <cellStyle name="Normal 5 18 15" xfId="30740"/>
    <cellStyle name="Normal 5 18 2" xfId="30741"/>
    <cellStyle name="Normal 5 18 3" xfId="30742"/>
    <cellStyle name="Normal 5 18 4" xfId="30743"/>
    <cellStyle name="Normal 5 18 5" xfId="30744"/>
    <cellStyle name="Normal 5 18 6" xfId="30745"/>
    <cellStyle name="Normal 5 18 7" xfId="30746"/>
    <cellStyle name="Normal 5 18 8" xfId="30747"/>
    <cellStyle name="Normal 5 18 9" xfId="30748"/>
    <cellStyle name="Normal 5 19" xfId="30749"/>
    <cellStyle name="Normal 5 19 10" xfId="30750"/>
    <cellStyle name="Normal 5 19 11" xfId="30751"/>
    <cellStyle name="Normal 5 19 12" xfId="30752"/>
    <cellStyle name="Normal 5 19 13" xfId="30753"/>
    <cellStyle name="Normal 5 19 14" xfId="30754"/>
    <cellStyle name="Normal 5 19 15" xfId="30755"/>
    <cellStyle name="Normal 5 19 2" xfId="30756"/>
    <cellStyle name="Normal 5 19 3" xfId="30757"/>
    <cellStyle name="Normal 5 19 4" xfId="30758"/>
    <cellStyle name="Normal 5 19 5" xfId="30759"/>
    <cellStyle name="Normal 5 19 6" xfId="30760"/>
    <cellStyle name="Normal 5 19 7" xfId="30761"/>
    <cellStyle name="Normal 5 19 8" xfId="30762"/>
    <cellStyle name="Normal 5 19 9" xfId="30763"/>
    <cellStyle name="Normal 5 2" xfId="30764"/>
    <cellStyle name="Normal 5 2 10" xfId="30765"/>
    <cellStyle name="Normal 5 2 11" xfId="30766"/>
    <cellStyle name="Normal 5 2 12" xfId="30767"/>
    <cellStyle name="Normal 5 2 13" xfId="30768"/>
    <cellStyle name="Normal 5 2 14" xfId="30769"/>
    <cellStyle name="Normal 5 2 15" xfId="30770"/>
    <cellStyle name="Normal 5 2 16" xfId="30771"/>
    <cellStyle name="Normal 5 2 17" xfId="30772"/>
    <cellStyle name="Normal 5 2 18" xfId="30773"/>
    <cellStyle name="Normal 5 2 19" xfId="30774"/>
    <cellStyle name="Normal 5 2 2" xfId="30775"/>
    <cellStyle name="Normal 5 2 2 2" xfId="30776"/>
    <cellStyle name="Normal 5 2 2 2 2" xfId="30777"/>
    <cellStyle name="Normal 5 2 2 2 3" xfId="30778"/>
    <cellStyle name="Normal 5 2 2 2 4" xfId="30779"/>
    <cellStyle name="Normal 5 2 2 2 5" xfId="30780"/>
    <cellStyle name="Normal 5 2 2 3" xfId="30781"/>
    <cellStyle name="Normal 5 2 2 3 2" xfId="30782"/>
    <cellStyle name="Normal 5 2 2 4" xfId="30783"/>
    <cellStyle name="Normal 5 2 2 5" xfId="30784"/>
    <cellStyle name="Normal 5 2 2 6" xfId="30785"/>
    <cellStyle name="Normal 5 2 20" xfId="30786"/>
    <cellStyle name="Normal 5 2 21" xfId="30787"/>
    <cellStyle name="Normal 5 2 22" xfId="30788"/>
    <cellStyle name="Normal 5 2 23" xfId="30789"/>
    <cellStyle name="Normal 5 2 24" xfId="30790"/>
    <cellStyle name="Normal 5 2 25" xfId="30791"/>
    <cellStyle name="Normal 5 2 26" xfId="30792"/>
    <cellStyle name="Normal 5 2 27" xfId="30793"/>
    <cellStyle name="Normal 5 2 28" xfId="30794"/>
    <cellStyle name="Normal 5 2 29" xfId="30795"/>
    <cellStyle name="Normal 5 2 3" xfId="30796"/>
    <cellStyle name="Normal 5 2 30" xfId="30797"/>
    <cellStyle name="Normal 5 2 31" xfId="30798"/>
    <cellStyle name="Normal 5 2 4" xfId="30799"/>
    <cellStyle name="Normal 5 2 5" xfId="30800"/>
    <cellStyle name="Normal 5 2 6" xfId="30801"/>
    <cellStyle name="Normal 5 2 7" xfId="30802"/>
    <cellStyle name="Normal 5 2 8" xfId="30803"/>
    <cellStyle name="Normal 5 2 9" xfId="30804"/>
    <cellStyle name="Normal 5 20" xfId="30805"/>
    <cellStyle name="Normal 5 20 10" xfId="30806"/>
    <cellStyle name="Normal 5 20 11" xfId="30807"/>
    <cellStyle name="Normal 5 20 12" xfId="30808"/>
    <cellStyle name="Normal 5 20 13" xfId="30809"/>
    <cellStyle name="Normal 5 20 14" xfId="30810"/>
    <cellStyle name="Normal 5 20 15" xfId="30811"/>
    <cellStyle name="Normal 5 20 2" xfId="30812"/>
    <cellStyle name="Normal 5 20 3" xfId="30813"/>
    <cellStyle name="Normal 5 20 4" xfId="30814"/>
    <cellStyle name="Normal 5 20 5" xfId="30815"/>
    <cellStyle name="Normal 5 20 6" xfId="30816"/>
    <cellStyle name="Normal 5 20 7" xfId="30817"/>
    <cellStyle name="Normal 5 20 8" xfId="30818"/>
    <cellStyle name="Normal 5 20 9" xfId="30819"/>
    <cellStyle name="Normal 5 21" xfId="30820"/>
    <cellStyle name="Normal 5 21 10" xfId="30821"/>
    <cellStyle name="Normal 5 21 11" xfId="30822"/>
    <cellStyle name="Normal 5 21 12" xfId="30823"/>
    <cellStyle name="Normal 5 21 13" xfId="30824"/>
    <cellStyle name="Normal 5 21 14" xfId="30825"/>
    <cellStyle name="Normal 5 21 15" xfId="30826"/>
    <cellStyle name="Normal 5 21 2" xfId="30827"/>
    <cellStyle name="Normal 5 21 3" xfId="30828"/>
    <cellStyle name="Normal 5 21 4" xfId="30829"/>
    <cellStyle name="Normal 5 21 5" xfId="30830"/>
    <cellStyle name="Normal 5 21 6" xfId="30831"/>
    <cellStyle name="Normal 5 21 7" xfId="30832"/>
    <cellStyle name="Normal 5 21 8" xfId="30833"/>
    <cellStyle name="Normal 5 21 9" xfId="30834"/>
    <cellStyle name="Normal 5 22" xfId="30835"/>
    <cellStyle name="Normal 5 22 10" xfId="30836"/>
    <cellStyle name="Normal 5 22 11" xfId="30837"/>
    <cellStyle name="Normal 5 22 12" xfId="30838"/>
    <cellStyle name="Normal 5 22 13" xfId="30839"/>
    <cellStyle name="Normal 5 22 14" xfId="30840"/>
    <cellStyle name="Normal 5 22 15" xfId="30841"/>
    <cellStyle name="Normal 5 22 2" xfId="30842"/>
    <cellStyle name="Normal 5 22 3" xfId="30843"/>
    <cellStyle name="Normal 5 22 4" xfId="30844"/>
    <cellStyle name="Normal 5 22 5" xfId="30845"/>
    <cellStyle name="Normal 5 22 6" xfId="30846"/>
    <cellStyle name="Normal 5 22 7" xfId="30847"/>
    <cellStyle name="Normal 5 22 8" xfId="30848"/>
    <cellStyle name="Normal 5 22 9" xfId="30849"/>
    <cellStyle name="Normal 5 23" xfId="30850"/>
    <cellStyle name="Normal 5 23 10" xfId="30851"/>
    <cellStyle name="Normal 5 23 11" xfId="30852"/>
    <cellStyle name="Normal 5 23 12" xfId="30853"/>
    <cellStyle name="Normal 5 23 13" xfId="30854"/>
    <cellStyle name="Normal 5 23 14" xfId="30855"/>
    <cellStyle name="Normal 5 23 15" xfId="30856"/>
    <cellStyle name="Normal 5 23 2" xfId="30857"/>
    <cellStyle name="Normal 5 23 3" xfId="30858"/>
    <cellStyle name="Normal 5 23 4" xfId="30859"/>
    <cellStyle name="Normal 5 23 5" xfId="30860"/>
    <cellStyle name="Normal 5 23 6" xfId="30861"/>
    <cellStyle name="Normal 5 23 7" xfId="30862"/>
    <cellStyle name="Normal 5 23 8" xfId="30863"/>
    <cellStyle name="Normal 5 23 9" xfId="30864"/>
    <cellStyle name="Normal 5 24" xfId="30865"/>
    <cellStyle name="Normal 5 24 10" xfId="30866"/>
    <cellStyle name="Normal 5 24 11" xfId="30867"/>
    <cellStyle name="Normal 5 24 12" xfId="30868"/>
    <cellStyle name="Normal 5 24 13" xfId="30869"/>
    <cellStyle name="Normal 5 24 14" xfId="30870"/>
    <cellStyle name="Normal 5 24 15" xfId="30871"/>
    <cellStyle name="Normal 5 24 2" xfId="30872"/>
    <cellStyle name="Normal 5 24 3" xfId="30873"/>
    <cellStyle name="Normal 5 24 4" xfId="30874"/>
    <cellStyle name="Normal 5 24 5" xfId="30875"/>
    <cellStyle name="Normal 5 24 6" xfId="30876"/>
    <cellStyle name="Normal 5 24 7" xfId="30877"/>
    <cellStyle name="Normal 5 24 8" xfId="30878"/>
    <cellStyle name="Normal 5 24 9" xfId="30879"/>
    <cellStyle name="Normal 5 25" xfId="30880"/>
    <cellStyle name="Normal 5 25 10" xfId="30881"/>
    <cellStyle name="Normal 5 25 11" xfId="30882"/>
    <cellStyle name="Normal 5 25 12" xfId="30883"/>
    <cellStyle name="Normal 5 25 13" xfId="30884"/>
    <cellStyle name="Normal 5 25 14" xfId="30885"/>
    <cellStyle name="Normal 5 25 15" xfId="30886"/>
    <cellStyle name="Normal 5 25 2" xfId="30887"/>
    <cellStyle name="Normal 5 25 3" xfId="30888"/>
    <cellStyle name="Normal 5 25 4" xfId="30889"/>
    <cellStyle name="Normal 5 25 5" xfId="30890"/>
    <cellStyle name="Normal 5 25 6" xfId="30891"/>
    <cellStyle name="Normal 5 25 7" xfId="30892"/>
    <cellStyle name="Normal 5 25 8" xfId="30893"/>
    <cellStyle name="Normal 5 25 9" xfId="30894"/>
    <cellStyle name="Normal 5 26" xfId="30895"/>
    <cellStyle name="Normal 5 26 10" xfId="30896"/>
    <cellStyle name="Normal 5 26 11" xfId="30897"/>
    <cellStyle name="Normal 5 26 12" xfId="30898"/>
    <cellStyle name="Normal 5 26 13" xfId="30899"/>
    <cellStyle name="Normal 5 26 14" xfId="30900"/>
    <cellStyle name="Normal 5 26 15" xfId="30901"/>
    <cellStyle name="Normal 5 26 2" xfId="30902"/>
    <cellStyle name="Normal 5 26 3" xfId="30903"/>
    <cellStyle name="Normal 5 26 4" xfId="30904"/>
    <cellStyle name="Normal 5 26 5" xfId="30905"/>
    <cellStyle name="Normal 5 26 6" xfId="30906"/>
    <cellStyle name="Normal 5 26 7" xfId="30907"/>
    <cellStyle name="Normal 5 26 8" xfId="30908"/>
    <cellStyle name="Normal 5 26 9" xfId="30909"/>
    <cellStyle name="Normal 5 27" xfId="30910"/>
    <cellStyle name="Normal 5 27 10" xfId="30911"/>
    <cellStyle name="Normal 5 27 11" xfId="30912"/>
    <cellStyle name="Normal 5 27 12" xfId="30913"/>
    <cellStyle name="Normal 5 27 13" xfId="30914"/>
    <cellStyle name="Normal 5 27 14" xfId="30915"/>
    <cellStyle name="Normal 5 27 15" xfId="30916"/>
    <cellStyle name="Normal 5 27 2" xfId="30917"/>
    <cellStyle name="Normal 5 27 3" xfId="30918"/>
    <cellStyle name="Normal 5 27 4" xfId="30919"/>
    <cellStyle name="Normal 5 27 5" xfId="30920"/>
    <cellStyle name="Normal 5 27 6" xfId="30921"/>
    <cellStyle name="Normal 5 27 7" xfId="30922"/>
    <cellStyle name="Normal 5 27 8" xfId="30923"/>
    <cellStyle name="Normal 5 27 9" xfId="30924"/>
    <cellStyle name="Normal 5 28" xfId="30925"/>
    <cellStyle name="Normal 5 28 10" xfId="30926"/>
    <cellStyle name="Normal 5 28 11" xfId="30927"/>
    <cellStyle name="Normal 5 28 12" xfId="30928"/>
    <cellStyle name="Normal 5 28 13" xfId="30929"/>
    <cellStyle name="Normal 5 28 14" xfId="30930"/>
    <cellStyle name="Normal 5 28 15" xfId="30931"/>
    <cellStyle name="Normal 5 28 2" xfId="30932"/>
    <cellStyle name="Normal 5 28 3" xfId="30933"/>
    <cellStyle name="Normal 5 28 4" xfId="30934"/>
    <cellStyle name="Normal 5 28 5" xfId="30935"/>
    <cellStyle name="Normal 5 28 6" xfId="30936"/>
    <cellStyle name="Normal 5 28 7" xfId="30937"/>
    <cellStyle name="Normal 5 28 8" xfId="30938"/>
    <cellStyle name="Normal 5 28 9" xfId="30939"/>
    <cellStyle name="Normal 5 29" xfId="30940"/>
    <cellStyle name="Normal 5 29 10" xfId="30941"/>
    <cellStyle name="Normal 5 29 11" xfId="30942"/>
    <cellStyle name="Normal 5 29 12" xfId="30943"/>
    <cellStyle name="Normal 5 29 13" xfId="30944"/>
    <cellStyle name="Normal 5 29 14" xfId="30945"/>
    <cellStyle name="Normal 5 29 15" xfId="30946"/>
    <cellStyle name="Normal 5 29 2" xfId="30947"/>
    <cellStyle name="Normal 5 29 3" xfId="30948"/>
    <cellStyle name="Normal 5 29 4" xfId="30949"/>
    <cellStyle name="Normal 5 29 5" xfId="30950"/>
    <cellStyle name="Normal 5 29 6" xfId="30951"/>
    <cellStyle name="Normal 5 29 7" xfId="30952"/>
    <cellStyle name="Normal 5 29 8" xfId="30953"/>
    <cellStyle name="Normal 5 29 9" xfId="30954"/>
    <cellStyle name="Normal 5 3" xfId="30955"/>
    <cellStyle name="Normal 5 3 10" xfId="30956"/>
    <cellStyle name="Normal 5 3 11" xfId="30957"/>
    <cellStyle name="Normal 5 3 12" xfId="30958"/>
    <cellStyle name="Normal 5 3 13" xfId="30959"/>
    <cellStyle name="Normal 5 3 14" xfId="30960"/>
    <cellStyle name="Normal 5 3 15" xfId="30961"/>
    <cellStyle name="Normal 5 3 16" xfId="30962"/>
    <cellStyle name="Normal 5 3 17" xfId="30963"/>
    <cellStyle name="Normal 5 3 18" xfId="30964"/>
    <cellStyle name="Normal 5 3 19" xfId="30965"/>
    <cellStyle name="Normal 5 3 2" xfId="30966"/>
    <cellStyle name="Normal 5 3 2 2" xfId="30967"/>
    <cellStyle name="Normal 5 3 20" xfId="30968"/>
    <cellStyle name="Normal 5 3 21" xfId="30969"/>
    <cellStyle name="Normal 5 3 22" xfId="30970"/>
    <cellStyle name="Normal 5 3 23" xfId="30971"/>
    <cellStyle name="Normal 5 3 24" xfId="30972"/>
    <cellStyle name="Normal 5 3 25" xfId="30973"/>
    <cellStyle name="Normal 5 3 26" xfId="30974"/>
    <cellStyle name="Normal 5 3 27" xfId="30975"/>
    <cellStyle name="Normal 5 3 28" xfId="30976"/>
    <cellStyle name="Normal 5 3 29" xfId="30977"/>
    <cellStyle name="Normal 5 3 3" xfId="30978"/>
    <cellStyle name="Normal 5 3 30" xfId="30979"/>
    <cellStyle name="Normal 5 3 31" xfId="30980"/>
    <cellStyle name="Normal 5 3 4" xfId="30981"/>
    <cellStyle name="Normal 5 3 5" xfId="30982"/>
    <cellStyle name="Normal 5 3 6" xfId="30983"/>
    <cellStyle name="Normal 5 3 7" xfId="30984"/>
    <cellStyle name="Normal 5 3 8" xfId="30985"/>
    <cellStyle name="Normal 5 3 9" xfId="30986"/>
    <cellStyle name="Normal 5 30" xfId="30987"/>
    <cellStyle name="Normal 5 30 10" xfId="30988"/>
    <cellStyle name="Normal 5 30 11" xfId="30989"/>
    <cellStyle name="Normal 5 30 12" xfId="30990"/>
    <cellStyle name="Normal 5 30 13" xfId="30991"/>
    <cellStyle name="Normal 5 30 14" xfId="30992"/>
    <cellStyle name="Normal 5 30 15" xfId="30993"/>
    <cellStyle name="Normal 5 30 2" xfId="30994"/>
    <cellStyle name="Normal 5 30 3" xfId="30995"/>
    <cellStyle name="Normal 5 30 4" xfId="30996"/>
    <cellStyle name="Normal 5 30 5" xfId="30997"/>
    <cellStyle name="Normal 5 30 6" xfId="30998"/>
    <cellStyle name="Normal 5 30 7" xfId="30999"/>
    <cellStyle name="Normal 5 30 8" xfId="31000"/>
    <cellStyle name="Normal 5 30 9" xfId="31001"/>
    <cellStyle name="Normal 5 31" xfId="31002"/>
    <cellStyle name="Normal 5 31 10" xfId="31003"/>
    <cellStyle name="Normal 5 31 11" xfId="31004"/>
    <cellStyle name="Normal 5 31 12" xfId="31005"/>
    <cellStyle name="Normal 5 31 13" xfId="31006"/>
    <cellStyle name="Normal 5 31 14" xfId="31007"/>
    <cellStyle name="Normal 5 31 15" xfId="31008"/>
    <cellStyle name="Normal 5 31 2" xfId="31009"/>
    <cellStyle name="Normal 5 31 3" xfId="31010"/>
    <cellStyle name="Normal 5 31 4" xfId="31011"/>
    <cellStyle name="Normal 5 31 5" xfId="31012"/>
    <cellStyle name="Normal 5 31 6" xfId="31013"/>
    <cellStyle name="Normal 5 31 7" xfId="31014"/>
    <cellStyle name="Normal 5 31 8" xfId="31015"/>
    <cellStyle name="Normal 5 31 9" xfId="31016"/>
    <cellStyle name="Normal 5 32" xfId="31017"/>
    <cellStyle name="Normal 5 32 10" xfId="31018"/>
    <cellStyle name="Normal 5 32 11" xfId="31019"/>
    <cellStyle name="Normal 5 32 12" xfId="31020"/>
    <cellStyle name="Normal 5 32 13" xfId="31021"/>
    <cellStyle name="Normal 5 32 14" xfId="31022"/>
    <cellStyle name="Normal 5 32 15" xfId="31023"/>
    <cellStyle name="Normal 5 32 2" xfId="31024"/>
    <cellStyle name="Normal 5 32 3" xfId="31025"/>
    <cellStyle name="Normal 5 32 4" xfId="31026"/>
    <cellStyle name="Normal 5 32 5" xfId="31027"/>
    <cellStyle name="Normal 5 32 6" xfId="31028"/>
    <cellStyle name="Normal 5 32 7" xfId="31029"/>
    <cellStyle name="Normal 5 32 8" xfId="31030"/>
    <cellStyle name="Normal 5 32 9" xfId="31031"/>
    <cellStyle name="Normal 5 33" xfId="31032"/>
    <cellStyle name="Normal 5 33 10" xfId="31033"/>
    <cellStyle name="Normal 5 33 11" xfId="31034"/>
    <cellStyle name="Normal 5 33 12" xfId="31035"/>
    <cellStyle name="Normal 5 33 13" xfId="31036"/>
    <cellStyle name="Normal 5 33 14" xfId="31037"/>
    <cellStyle name="Normal 5 33 15" xfId="31038"/>
    <cellStyle name="Normal 5 33 2" xfId="31039"/>
    <cellStyle name="Normal 5 33 3" xfId="31040"/>
    <cellStyle name="Normal 5 33 4" xfId="31041"/>
    <cellStyle name="Normal 5 33 5" xfId="31042"/>
    <cellStyle name="Normal 5 33 6" xfId="31043"/>
    <cellStyle name="Normal 5 33 7" xfId="31044"/>
    <cellStyle name="Normal 5 33 8" xfId="31045"/>
    <cellStyle name="Normal 5 33 9" xfId="31046"/>
    <cellStyle name="Normal 5 34" xfId="31047"/>
    <cellStyle name="Normal 5 34 10" xfId="31048"/>
    <cellStyle name="Normal 5 34 11" xfId="31049"/>
    <cellStyle name="Normal 5 34 12" xfId="31050"/>
    <cellStyle name="Normal 5 34 13" xfId="31051"/>
    <cellStyle name="Normal 5 34 14" xfId="31052"/>
    <cellStyle name="Normal 5 34 15" xfId="31053"/>
    <cellStyle name="Normal 5 34 2" xfId="31054"/>
    <cellStyle name="Normal 5 34 3" xfId="31055"/>
    <cellStyle name="Normal 5 34 4" xfId="31056"/>
    <cellStyle name="Normal 5 34 5" xfId="31057"/>
    <cellStyle name="Normal 5 34 6" xfId="31058"/>
    <cellStyle name="Normal 5 34 7" xfId="31059"/>
    <cellStyle name="Normal 5 34 8" xfId="31060"/>
    <cellStyle name="Normal 5 34 9" xfId="31061"/>
    <cellStyle name="Normal 5 35" xfId="31062"/>
    <cellStyle name="Normal 5 35 10" xfId="31063"/>
    <cellStyle name="Normal 5 35 11" xfId="31064"/>
    <cellStyle name="Normal 5 35 12" xfId="31065"/>
    <cellStyle name="Normal 5 35 13" xfId="31066"/>
    <cellStyle name="Normal 5 35 14" xfId="31067"/>
    <cellStyle name="Normal 5 35 15" xfId="31068"/>
    <cellStyle name="Normal 5 35 2" xfId="31069"/>
    <cellStyle name="Normal 5 35 3" xfId="31070"/>
    <cellStyle name="Normal 5 35 4" xfId="31071"/>
    <cellStyle name="Normal 5 35 5" xfId="31072"/>
    <cellStyle name="Normal 5 35 6" xfId="31073"/>
    <cellStyle name="Normal 5 35 7" xfId="31074"/>
    <cellStyle name="Normal 5 35 8" xfId="31075"/>
    <cellStyle name="Normal 5 35 9" xfId="31076"/>
    <cellStyle name="Normal 5 36" xfId="31077"/>
    <cellStyle name="Normal 5 36 10" xfId="31078"/>
    <cellStyle name="Normal 5 36 11" xfId="31079"/>
    <cellStyle name="Normal 5 36 12" xfId="31080"/>
    <cellStyle name="Normal 5 36 13" xfId="31081"/>
    <cellStyle name="Normal 5 36 14" xfId="31082"/>
    <cellStyle name="Normal 5 36 15" xfId="31083"/>
    <cellStyle name="Normal 5 36 2" xfId="31084"/>
    <cellStyle name="Normal 5 36 3" xfId="31085"/>
    <cellStyle name="Normal 5 36 4" xfId="31086"/>
    <cellStyle name="Normal 5 36 5" xfId="31087"/>
    <cellStyle name="Normal 5 36 6" xfId="31088"/>
    <cellStyle name="Normal 5 36 7" xfId="31089"/>
    <cellStyle name="Normal 5 36 8" xfId="31090"/>
    <cellStyle name="Normal 5 36 9" xfId="31091"/>
    <cellStyle name="Normal 5 37" xfId="31092"/>
    <cellStyle name="Normal 5 37 10" xfId="31093"/>
    <cellStyle name="Normal 5 37 11" xfId="31094"/>
    <cellStyle name="Normal 5 37 12" xfId="31095"/>
    <cellStyle name="Normal 5 37 13" xfId="31096"/>
    <cellStyle name="Normal 5 37 14" xfId="31097"/>
    <cellStyle name="Normal 5 37 15" xfId="31098"/>
    <cellStyle name="Normal 5 37 2" xfId="31099"/>
    <cellStyle name="Normal 5 37 3" xfId="31100"/>
    <cellStyle name="Normal 5 37 4" xfId="31101"/>
    <cellStyle name="Normal 5 37 5" xfId="31102"/>
    <cellStyle name="Normal 5 37 6" xfId="31103"/>
    <cellStyle name="Normal 5 37 7" xfId="31104"/>
    <cellStyle name="Normal 5 37 8" xfId="31105"/>
    <cellStyle name="Normal 5 37 9" xfId="31106"/>
    <cellStyle name="Normal 5 38" xfId="31107"/>
    <cellStyle name="Normal 5 38 10" xfId="31108"/>
    <cellStyle name="Normal 5 38 11" xfId="31109"/>
    <cellStyle name="Normal 5 38 12" xfId="31110"/>
    <cellStyle name="Normal 5 38 13" xfId="31111"/>
    <cellStyle name="Normal 5 38 14" xfId="31112"/>
    <cellStyle name="Normal 5 38 15" xfId="31113"/>
    <cellStyle name="Normal 5 38 2" xfId="31114"/>
    <cellStyle name="Normal 5 38 3" xfId="31115"/>
    <cellStyle name="Normal 5 38 4" xfId="31116"/>
    <cellStyle name="Normal 5 38 5" xfId="31117"/>
    <cellStyle name="Normal 5 38 6" xfId="31118"/>
    <cellStyle name="Normal 5 38 7" xfId="31119"/>
    <cellStyle name="Normal 5 38 8" xfId="31120"/>
    <cellStyle name="Normal 5 38 9" xfId="31121"/>
    <cellStyle name="Normal 5 39" xfId="31122"/>
    <cellStyle name="Normal 5 39 10" xfId="31123"/>
    <cellStyle name="Normal 5 39 11" xfId="31124"/>
    <cellStyle name="Normal 5 39 12" xfId="31125"/>
    <cellStyle name="Normal 5 39 13" xfId="31126"/>
    <cellStyle name="Normal 5 39 14" xfId="31127"/>
    <cellStyle name="Normal 5 39 15" xfId="31128"/>
    <cellStyle name="Normal 5 39 2" xfId="31129"/>
    <cellStyle name="Normal 5 39 3" xfId="31130"/>
    <cellStyle name="Normal 5 39 4" xfId="31131"/>
    <cellStyle name="Normal 5 39 5" xfId="31132"/>
    <cellStyle name="Normal 5 39 6" xfId="31133"/>
    <cellStyle name="Normal 5 39 7" xfId="31134"/>
    <cellStyle name="Normal 5 39 8" xfId="31135"/>
    <cellStyle name="Normal 5 39 9" xfId="31136"/>
    <cellStyle name="Normal 5 4" xfId="31137"/>
    <cellStyle name="Normal 5 4 10" xfId="31138"/>
    <cellStyle name="Normal 5 4 11" xfId="31139"/>
    <cellStyle name="Normal 5 4 12" xfId="31140"/>
    <cellStyle name="Normal 5 4 13" xfId="31141"/>
    <cellStyle name="Normal 5 4 14" xfId="31142"/>
    <cellStyle name="Normal 5 4 15" xfId="31143"/>
    <cellStyle name="Normal 5 4 2" xfId="31144"/>
    <cellStyle name="Normal 5 4 3" xfId="31145"/>
    <cellStyle name="Normal 5 4 4" xfId="31146"/>
    <cellStyle name="Normal 5 4 5" xfId="31147"/>
    <cellStyle name="Normal 5 4 6" xfId="31148"/>
    <cellStyle name="Normal 5 4 7" xfId="31149"/>
    <cellStyle name="Normal 5 4 8" xfId="31150"/>
    <cellStyle name="Normal 5 4 9" xfId="31151"/>
    <cellStyle name="Normal 5 40" xfId="31152"/>
    <cellStyle name="Normal 5 40 10" xfId="31153"/>
    <cellStyle name="Normal 5 40 11" xfId="31154"/>
    <cellStyle name="Normal 5 40 12" xfId="31155"/>
    <cellStyle name="Normal 5 40 13" xfId="31156"/>
    <cellStyle name="Normal 5 40 14" xfId="31157"/>
    <cellStyle name="Normal 5 40 15" xfId="31158"/>
    <cellStyle name="Normal 5 40 2" xfId="31159"/>
    <cellStyle name="Normal 5 40 3" xfId="31160"/>
    <cellStyle name="Normal 5 40 4" xfId="31161"/>
    <cellStyle name="Normal 5 40 5" xfId="31162"/>
    <cellStyle name="Normal 5 40 6" xfId="31163"/>
    <cellStyle name="Normal 5 40 7" xfId="31164"/>
    <cellStyle name="Normal 5 40 8" xfId="31165"/>
    <cellStyle name="Normal 5 40 9" xfId="31166"/>
    <cellStyle name="Normal 5 41" xfId="31167"/>
    <cellStyle name="Normal 5 41 10" xfId="31168"/>
    <cellStyle name="Normal 5 41 11" xfId="31169"/>
    <cellStyle name="Normal 5 41 12" xfId="31170"/>
    <cellStyle name="Normal 5 41 13" xfId="31171"/>
    <cellStyle name="Normal 5 41 14" xfId="31172"/>
    <cellStyle name="Normal 5 41 15" xfId="31173"/>
    <cellStyle name="Normal 5 41 2" xfId="31174"/>
    <cellStyle name="Normal 5 41 3" xfId="31175"/>
    <cellStyle name="Normal 5 41 4" xfId="31176"/>
    <cellStyle name="Normal 5 41 5" xfId="31177"/>
    <cellStyle name="Normal 5 41 6" xfId="31178"/>
    <cellStyle name="Normal 5 41 7" xfId="31179"/>
    <cellStyle name="Normal 5 41 8" xfId="31180"/>
    <cellStyle name="Normal 5 41 9" xfId="31181"/>
    <cellStyle name="Normal 5 42" xfId="31182"/>
    <cellStyle name="Normal 5 42 10" xfId="31183"/>
    <cellStyle name="Normal 5 42 11" xfId="31184"/>
    <cellStyle name="Normal 5 42 12" xfId="31185"/>
    <cellStyle name="Normal 5 42 13" xfId="31186"/>
    <cellStyle name="Normal 5 42 14" xfId="31187"/>
    <cellStyle name="Normal 5 42 15" xfId="31188"/>
    <cellStyle name="Normal 5 42 2" xfId="31189"/>
    <cellStyle name="Normal 5 42 3" xfId="31190"/>
    <cellStyle name="Normal 5 42 4" xfId="31191"/>
    <cellStyle name="Normal 5 42 5" xfId="31192"/>
    <cellStyle name="Normal 5 42 6" xfId="31193"/>
    <cellStyle name="Normal 5 42 7" xfId="31194"/>
    <cellStyle name="Normal 5 42 8" xfId="31195"/>
    <cellStyle name="Normal 5 42 9" xfId="31196"/>
    <cellStyle name="Normal 5 43" xfId="31197"/>
    <cellStyle name="Normal 5 43 10" xfId="31198"/>
    <cellStyle name="Normal 5 43 11" xfId="31199"/>
    <cellStyle name="Normal 5 43 12" xfId="31200"/>
    <cellStyle name="Normal 5 43 13" xfId="31201"/>
    <cellStyle name="Normal 5 43 14" xfId="31202"/>
    <cellStyle name="Normal 5 43 15" xfId="31203"/>
    <cellStyle name="Normal 5 43 2" xfId="31204"/>
    <cellStyle name="Normal 5 43 3" xfId="31205"/>
    <cellStyle name="Normal 5 43 4" xfId="31206"/>
    <cellStyle name="Normal 5 43 5" xfId="31207"/>
    <cellStyle name="Normal 5 43 6" xfId="31208"/>
    <cellStyle name="Normal 5 43 7" xfId="31209"/>
    <cellStyle name="Normal 5 43 8" xfId="31210"/>
    <cellStyle name="Normal 5 43 9" xfId="31211"/>
    <cellStyle name="Normal 5 44" xfId="31212"/>
    <cellStyle name="Normal 5 44 10" xfId="31213"/>
    <cellStyle name="Normal 5 44 11" xfId="31214"/>
    <cellStyle name="Normal 5 44 12" xfId="31215"/>
    <cellStyle name="Normal 5 44 13" xfId="31216"/>
    <cellStyle name="Normal 5 44 14" xfId="31217"/>
    <cellStyle name="Normal 5 44 15" xfId="31218"/>
    <cellStyle name="Normal 5 44 2" xfId="31219"/>
    <cellStyle name="Normal 5 44 3" xfId="31220"/>
    <cellStyle name="Normal 5 44 4" xfId="31221"/>
    <cellStyle name="Normal 5 44 5" xfId="31222"/>
    <cellStyle name="Normal 5 44 6" xfId="31223"/>
    <cellStyle name="Normal 5 44 7" xfId="31224"/>
    <cellStyle name="Normal 5 44 8" xfId="31225"/>
    <cellStyle name="Normal 5 44 9" xfId="31226"/>
    <cellStyle name="Normal 5 45" xfId="31227"/>
    <cellStyle name="Normal 5 45 10" xfId="31228"/>
    <cellStyle name="Normal 5 45 11" xfId="31229"/>
    <cellStyle name="Normal 5 45 12" xfId="31230"/>
    <cellStyle name="Normal 5 45 13" xfId="31231"/>
    <cellStyle name="Normal 5 45 14" xfId="31232"/>
    <cellStyle name="Normal 5 45 15" xfId="31233"/>
    <cellStyle name="Normal 5 45 2" xfId="31234"/>
    <cellStyle name="Normal 5 45 3" xfId="31235"/>
    <cellStyle name="Normal 5 45 4" xfId="31236"/>
    <cellStyle name="Normal 5 45 5" xfId="31237"/>
    <cellStyle name="Normal 5 45 6" xfId="31238"/>
    <cellStyle name="Normal 5 45 7" xfId="31239"/>
    <cellStyle name="Normal 5 45 8" xfId="31240"/>
    <cellStyle name="Normal 5 45 9" xfId="31241"/>
    <cellStyle name="Normal 5 46" xfId="31242"/>
    <cellStyle name="Normal 5 46 10" xfId="31243"/>
    <cellStyle name="Normal 5 46 11" xfId="31244"/>
    <cellStyle name="Normal 5 46 12" xfId="31245"/>
    <cellStyle name="Normal 5 46 13" xfId="31246"/>
    <cellStyle name="Normal 5 46 14" xfId="31247"/>
    <cellStyle name="Normal 5 46 15" xfId="31248"/>
    <cellStyle name="Normal 5 46 16" xfId="31249"/>
    <cellStyle name="Normal 5 46 17" xfId="31250"/>
    <cellStyle name="Normal 5 46 18" xfId="31251"/>
    <cellStyle name="Normal 5 46 19" xfId="31252"/>
    <cellStyle name="Normal 5 46 2" xfId="31253"/>
    <cellStyle name="Normal 5 46 20" xfId="31254"/>
    <cellStyle name="Normal 5 46 21" xfId="31255"/>
    <cellStyle name="Normal 5 46 22" xfId="31256"/>
    <cellStyle name="Normal 5 46 23" xfId="31257"/>
    <cellStyle name="Normal 5 46 3" xfId="31258"/>
    <cellStyle name="Normal 5 46 4" xfId="31259"/>
    <cellStyle name="Normal 5 46 5" xfId="31260"/>
    <cellStyle name="Normal 5 46 6" xfId="31261"/>
    <cellStyle name="Normal 5 46 7" xfId="31262"/>
    <cellStyle name="Normal 5 46 8" xfId="31263"/>
    <cellStyle name="Normal 5 46 9" xfId="31264"/>
    <cellStyle name="Normal 5 47" xfId="31265"/>
    <cellStyle name="Normal 5 47 10" xfId="31266"/>
    <cellStyle name="Normal 5 47 11" xfId="31267"/>
    <cellStyle name="Normal 5 47 12" xfId="31268"/>
    <cellStyle name="Normal 5 47 13" xfId="31269"/>
    <cellStyle name="Normal 5 47 14" xfId="31270"/>
    <cellStyle name="Normal 5 47 15" xfId="31271"/>
    <cellStyle name="Normal 5 47 16" xfId="31272"/>
    <cellStyle name="Normal 5 47 17" xfId="31273"/>
    <cellStyle name="Normal 5 47 18" xfId="31274"/>
    <cellStyle name="Normal 5 47 19" xfId="31275"/>
    <cellStyle name="Normal 5 47 2" xfId="31276"/>
    <cellStyle name="Normal 5 47 20" xfId="31277"/>
    <cellStyle name="Normal 5 47 21" xfId="31278"/>
    <cellStyle name="Normal 5 47 22" xfId="31279"/>
    <cellStyle name="Normal 5 47 23" xfId="31280"/>
    <cellStyle name="Normal 5 47 3" xfId="31281"/>
    <cellStyle name="Normal 5 47 4" xfId="31282"/>
    <cellStyle name="Normal 5 47 5" xfId="31283"/>
    <cellStyle name="Normal 5 47 6" xfId="31284"/>
    <cellStyle name="Normal 5 47 7" xfId="31285"/>
    <cellStyle name="Normal 5 47 8" xfId="31286"/>
    <cellStyle name="Normal 5 47 9" xfId="31287"/>
    <cellStyle name="Normal 5 48" xfId="31288"/>
    <cellStyle name="Normal 5 48 10" xfId="31289"/>
    <cellStyle name="Normal 5 48 11" xfId="31290"/>
    <cellStyle name="Normal 5 48 12" xfId="31291"/>
    <cellStyle name="Normal 5 48 13" xfId="31292"/>
    <cellStyle name="Normal 5 48 14" xfId="31293"/>
    <cellStyle name="Normal 5 48 15" xfId="31294"/>
    <cellStyle name="Normal 5 48 16" xfId="31295"/>
    <cellStyle name="Normal 5 48 17" xfId="31296"/>
    <cellStyle name="Normal 5 48 18" xfId="31297"/>
    <cellStyle name="Normal 5 48 19" xfId="31298"/>
    <cellStyle name="Normal 5 48 2" xfId="31299"/>
    <cellStyle name="Normal 5 48 20" xfId="31300"/>
    <cellStyle name="Normal 5 48 21" xfId="31301"/>
    <cellStyle name="Normal 5 48 22" xfId="31302"/>
    <cellStyle name="Normal 5 48 23" xfId="31303"/>
    <cellStyle name="Normal 5 48 3" xfId="31304"/>
    <cellStyle name="Normal 5 48 4" xfId="31305"/>
    <cellStyle name="Normal 5 48 5" xfId="31306"/>
    <cellStyle name="Normal 5 48 6" xfId="31307"/>
    <cellStyle name="Normal 5 48 7" xfId="31308"/>
    <cellStyle name="Normal 5 48 8" xfId="31309"/>
    <cellStyle name="Normal 5 48 9" xfId="31310"/>
    <cellStyle name="Normal 5 49" xfId="31311"/>
    <cellStyle name="Normal 5 49 10" xfId="31312"/>
    <cellStyle name="Normal 5 49 11" xfId="31313"/>
    <cellStyle name="Normal 5 49 12" xfId="31314"/>
    <cellStyle name="Normal 5 49 13" xfId="31315"/>
    <cellStyle name="Normal 5 49 14" xfId="31316"/>
    <cellStyle name="Normal 5 49 15" xfId="31317"/>
    <cellStyle name="Normal 5 49 2" xfId="31318"/>
    <cellStyle name="Normal 5 49 3" xfId="31319"/>
    <cellStyle name="Normal 5 49 4" xfId="31320"/>
    <cellStyle name="Normal 5 49 5" xfId="31321"/>
    <cellStyle name="Normal 5 49 6" xfId="31322"/>
    <cellStyle name="Normal 5 49 7" xfId="31323"/>
    <cellStyle name="Normal 5 49 8" xfId="31324"/>
    <cellStyle name="Normal 5 49 9" xfId="31325"/>
    <cellStyle name="Normal 5 5" xfId="31326"/>
    <cellStyle name="Normal 5 5 10" xfId="31327"/>
    <cellStyle name="Normal 5 5 11" xfId="31328"/>
    <cellStyle name="Normal 5 5 12" xfId="31329"/>
    <cellStyle name="Normal 5 5 13" xfId="31330"/>
    <cellStyle name="Normal 5 5 14" xfId="31331"/>
    <cellStyle name="Normal 5 5 15" xfId="31332"/>
    <cellStyle name="Normal 5 5 2" xfId="31333"/>
    <cellStyle name="Normal 5 5 3" xfId="31334"/>
    <cellStyle name="Normal 5 5 4" xfId="31335"/>
    <cellStyle name="Normal 5 5 5" xfId="31336"/>
    <cellStyle name="Normal 5 5 6" xfId="31337"/>
    <cellStyle name="Normal 5 5 7" xfId="31338"/>
    <cellStyle name="Normal 5 5 8" xfId="31339"/>
    <cellStyle name="Normal 5 5 9" xfId="31340"/>
    <cellStyle name="Normal 5 50" xfId="31341"/>
    <cellStyle name="Normal 5 50 10" xfId="31342"/>
    <cellStyle name="Normal 5 50 11" xfId="31343"/>
    <cellStyle name="Normal 5 50 12" xfId="31344"/>
    <cellStyle name="Normal 5 50 13" xfId="31345"/>
    <cellStyle name="Normal 5 50 14" xfId="31346"/>
    <cellStyle name="Normal 5 50 15" xfId="31347"/>
    <cellStyle name="Normal 5 50 2" xfId="31348"/>
    <cellStyle name="Normal 5 50 3" xfId="31349"/>
    <cellStyle name="Normal 5 50 4" xfId="31350"/>
    <cellStyle name="Normal 5 50 5" xfId="31351"/>
    <cellStyle name="Normal 5 50 6" xfId="31352"/>
    <cellStyle name="Normal 5 50 7" xfId="31353"/>
    <cellStyle name="Normal 5 50 8" xfId="31354"/>
    <cellStyle name="Normal 5 50 9" xfId="31355"/>
    <cellStyle name="Normal 5 51" xfId="31356"/>
    <cellStyle name="Normal 5 51 10" xfId="31357"/>
    <cellStyle name="Normal 5 51 11" xfId="31358"/>
    <cellStyle name="Normal 5 51 12" xfId="31359"/>
    <cellStyle name="Normal 5 51 13" xfId="31360"/>
    <cellStyle name="Normal 5 51 14" xfId="31361"/>
    <cellStyle name="Normal 5 51 15" xfId="31362"/>
    <cellStyle name="Normal 5 51 2" xfId="31363"/>
    <cellStyle name="Normal 5 51 3" xfId="31364"/>
    <cellStyle name="Normal 5 51 4" xfId="31365"/>
    <cellStyle name="Normal 5 51 5" xfId="31366"/>
    <cellStyle name="Normal 5 51 6" xfId="31367"/>
    <cellStyle name="Normal 5 51 7" xfId="31368"/>
    <cellStyle name="Normal 5 51 8" xfId="31369"/>
    <cellStyle name="Normal 5 51 9" xfId="31370"/>
    <cellStyle name="Normal 5 52" xfId="31371"/>
    <cellStyle name="Normal 5 52 10" xfId="31372"/>
    <cellStyle name="Normal 5 52 11" xfId="31373"/>
    <cellStyle name="Normal 5 52 12" xfId="31374"/>
    <cellStyle name="Normal 5 52 13" xfId="31375"/>
    <cellStyle name="Normal 5 52 14" xfId="31376"/>
    <cellStyle name="Normal 5 52 15" xfId="31377"/>
    <cellStyle name="Normal 5 52 2" xfId="31378"/>
    <cellStyle name="Normal 5 52 3" xfId="31379"/>
    <cellStyle name="Normal 5 52 4" xfId="31380"/>
    <cellStyle name="Normal 5 52 5" xfId="31381"/>
    <cellStyle name="Normal 5 52 6" xfId="31382"/>
    <cellStyle name="Normal 5 52 7" xfId="31383"/>
    <cellStyle name="Normal 5 52 8" xfId="31384"/>
    <cellStyle name="Normal 5 52 9" xfId="31385"/>
    <cellStyle name="Normal 5 53" xfId="31386"/>
    <cellStyle name="Normal 5 53 10" xfId="31387"/>
    <cellStyle name="Normal 5 53 11" xfId="31388"/>
    <cellStyle name="Normal 5 53 12" xfId="31389"/>
    <cellStyle name="Normal 5 53 13" xfId="31390"/>
    <cellStyle name="Normal 5 53 14" xfId="31391"/>
    <cellStyle name="Normal 5 53 15" xfId="31392"/>
    <cellStyle name="Normal 5 53 2" xfId="31393"/>
    <cellStyle name="Normal 5 53 3" xfId="31394"/>
    <cellStyle name="Normal 5 53 4" xfId="31395"/>
    <cellStyle name="Normal 5 53 5" xfId="31396"/>
    <cellStyle name="Normal 5 53 6" xfId="31397"/>
    <cellStyle name="Normal 5 53 7" xfId="31398"/>
    <cellStyle name="Normal 5 53 8" xfId="31399"/>
    <cellStyle name="Normal 5 53 9" xfId="31400"/>
    <cellStyle name="Normal 5 54" xfId="31401"/>
    <cellStyle name="Normal 5 54 10" xfId="31402"/>
    <cellStyle name="Normal 5 54 11" xfId="31403"/>
    <cellStyle name="Normal 5 54 12" xfId="31404"/>
    <cellStyle name="Normal 5 54 13" xfId="31405"/>
    <cellStyle name="Normal 5 54 14" xfId="31406"/>
    <cellStyle name="Normal 5 54 15" xfId="31407"/>
    <cellStyle name="Normal 5 54 2" xfId="31408"/>
    <cellStyle name="Normal 5 54 3" xfId="31409"/>
    <cellStyle name="Normal 5 54 4" xfId="31410"/>
    <cellStyle name="Normal 5 54 5" xfId="31411"/>
    <cellStyle name="Normal 5 54 6" xfId="31412"/>
    <cellStyle name="Normal 5 54 7" xfId="31413"/>
    <cellStyle name="Normal 5 54 8" xfId="31414"/>
    <cellStyle name="Normal 5 54 9" xfId="31415"/>
    <cellStyle name="Normal 5 55" xfId="31416"/>
    <cellStyle name="Normal 5 55 10" xfId="31417"/>
    <cellStyle name="Normal 5 55 11" xfId="31418"/>
    <cellStyle name="Normal 5 55 12" xfId="31419"/>
    <cellStyle name="Normal 5 55 13" xfId="31420"/>
    <cellStyle name="Normal 5 55 14" xfId="31421"/>
    <cellStyle name="Normal 5 55 15" xfId="31422"/>
    <cellStyle name="Normal 5 55 2" xfId="31423"/>
    <cellStyle name="Normal 5 55 3" xfId="31424"/>
    <cellStyle name="Normal 5 55 4" xfId="31425"/>
    <cellStyle name="Normal 5 55 5" xfId="31426"/>
    <cellStyle name="Normal 5 55 6" xfId="31427"/>
    <cellStyle name="Normal 5 55 7" xfId="31428"/>
    <cellStyle name="Normal 5 55 8" xfId="31429"/>
    <cellStyle name="Normal 5 55 9" xfId="31430"/>
    <cellStyle name="Normal 5 56" xfId="31431"/>
    <cellStyle name="Normal 5 56 10" xfId="31432"/>
    <cellStyle name="Normal 5 56 11" xfId="31433"/>
    <cellStyle name="Normal 5 56 12" xfId="31434"/>
    <cellStyle name="Normal 5 56 13" xfId="31435"/>
    <cellStyle name="Normal 5 56 14" xfId="31436"/>
    <cellStyle name="Normal 5 56 15" xfId="31437"/>
    <cellStyle name="Normal 5 56 2" xfId="31438"/>
    <cellStyle name="Normal 5 56 3" xfId="31439"/>
    <cellStyle name="Normal 5 56 4" xfId="31440"/>
    <cellStyle name="Normal 5 56 5" xfId="31441"/>
    <cellStyle name="Normal 5 56 6" xfId="31442"/>
    <cellStyle name="Normal 5 56 7" xfId="31443"/>
    <cellStyle name="Normal 5 56 8" xfId="31444"/>
    <cellStyle name="Normal 5 56 9" xfId="31445"/>
    <cellStyle name="Normal 5 57" xfId="31446"/>
    <cellStyle name="Normal 5 57 10" xfId="31447"/>
    <cellStyle name="Normal 5 57 11" xfId="31448"/>
    <cellStyle name="Normal 5 57 12" xfId="31449"/>
    <cellStyle name="Normal 5 57 13" xfId="31450"/>
    <cellStyle name="Normal 5 57 14" xfId="31451"/>
    <cellStyle name="Normal 5 57 15" xfId="31452"/>
    <cellStyle name="Normal 5 57 2" xfId="31453"/>
    <cellStyle name="Normal 5 57 3" xfId="31454"/>
    <cellStyle name="Normal 5 57 4" xfId="31455"/>
    <cellStyle name="Normal 5 57 5" xfId="31456"/>
    <cellStyle name="Normal 5 57 6" xfId="31457"/>
    <cellStyle name="Normal 5 57 7" xfId="31458"/>
    <cellStyle name="Normal 5 57 8" xfId="31459"/>
    <cellStyle name="Normal 5 57 9" xfId="31460"/>
    <cellStyle name="Normal 5 58" xfId="31461"/>
    <cellStyle name="Normal 5 58 10" xfId="31462"/>
    <cellStyle name="Normal 5 58 11" xfId="31463"/>
    <cellStyle name="Normal 5 58 12" xfId="31464"/>
    <cellStyle name="Normal 5 58 13" xfId="31465"/>
    <cellStyle name="Normal 5 58 14" xfId="31466"/>
    <cellStyle name="Normal 5 58 15" xfId="31467"/>
    <cellStyle name="Normal 5 58 2" xfId="31468"/>
    <cellStyle name="Normal 5 58 3" xfId="31469"/>
    <cellStyle name="Normal 5 58 4" xfId="31470"/>
    <cellStyle name="Normal 5 58 5" xfId="31471"/>
    <cellStyle name="Normal 5 58 6" xfId="31472"/>
    <cellStyle name="Normal 5 58 7" xfId="31473"/>
    <cellStyle name="Normal 5 58 8" xfId="31474"/>
    <cellStyle name="Normal 5 58 9" xfId="31475"/>
    <cellStyle name="Normal 5 59" xfId="31476"/>
    <cellStyle name="Normal 5 59 10" xfId="31477"/>
    <cellStyle name="Normal 5 59 11" xfId="31478"/>
    <cellStyle name="Normal 5 59 12" xfId="31479"/>
    <cellStyle name="Normal 5 59 13" xfId="31480"/>
    <cellStyle name="Normal 5 59 14" xfId="31481"/>
    <cellStyle name="Normal 5 59 15" xfId="31482"/>
    <cellStyle name="Normal 5 59 2" xfId="31483"/>
    <cellStyle name="Normal 5 59 3" xfId="31484"/>
    <cellStyle name="Normal 5 59 4" xfId="31485"/>
    <cellStyle name="Normal 5 59 5" xfId="31486"/>
    <cellStyle name="Normal 5 59 6" xfId="31487"/>
    <cellStyle name="Normal 5 59 7" xfId="31488"/>
    <cellStyle name="Normal 5 59 8" xfId="31489"/>
    <cellStyle name="Normal 5 59 9" xfId="31490"/>
    <cellStyle name="Normal 5 6" xfId="31491"/>
    <cellStyle name="Normal 5 6 10" xfId="31492"/>
    <cellStyle name="Normal 5 6 11" xfId="31493"/>
    <cellStyle name="Normal 5 6 12" xfId="31494"/>
    <cellStyle name="Normal 5 6 13" xfId="31495"/>
    <cellStyle name="Normal 5 6 14" xfId="31496"/>
    <cellStyle name="Normal 5 6 15" xfId="31497"/>
    <cellStyle name="Normal 5 6 16" xfId="31498"/>
    <cellStyle name="Normal 5 6 17" xfId="31499"/>
    <cellStyle name="Normal 5 6 18" xfId="31500"/>
    <cellStyle name="Normal 5 6 19" xfId="31501"/>
    <cellStyle name="Normal 5 6 2" xfId="31502"/>
    <cellStyle name="Normal 5 6 20" xfId="31503"/>
    <cellStyle name="Normal 5 6 21" xfId="31504"/>
    <cellStyle name="Normal 5 6 22" xfId="31505"/>
    <cellStyle name="Normal 5 6 23" xfId="31506"/>
    <cellStyle name="Normal 5 6 24" xfId="31507"/>
    <cellStyle name="Normal 5 6 25" xfId="31508"/>
    <cellStyle name="Normal 5 6 26" xfId="31509"/>
    <cellStyle name="Normal 5 6 27" xfId="31510"/>
    <cellStyle name="Normal 5 6 28" xfId="31511"/>
    <cellStyle name="Normal 5 6 29" xfId="31512"/>
    <cellStyle name="Normal 5 6 3" xfId="31513"/>
    <cellStyle name="Normal 5 6 30" xfId="31514"/>
    <cellStyle name="Normal 5 6 4" xfId="31515"/>
    <cellStyle name="Normal 5 6 5" xfId="31516"/>
    <cellStyle name="Normal 5 6 6" xfId="31517"/>
    <cellStyle name="Normal 5 6 7" xfId="31518"/>
    <cellStyle name="Normal 5 6 8" xfId="31519"/>
    <cellStyle name="Normal 5 6 9" xfId="31520"/>
    <cellStyle name="Normal 5 60" xfId="31521"/>
    <cellStyle name="Normal 5 60 10" xfId="31522"/>
    <cellStyle name="Normal 5 60 11" xfId="31523"/>
    <cellStyle name="Normal 5 60 12" xfId="31524"/>
    <cellStyle name="Normal 5 60 13" xfId="31525"/>
    <cellStyle name="Normal 5 60 14" xfId="31526"/>
    <cellStyle name="Normal 5 60 15" xfId="31527"/>
    <cellStyle name="Normal 5 60 2" xfId="31528"/>
    <cellStyle name="Normal 5 60 3" xfId="31529"/>
    <cellStyle name="Normal 5 60 4" xfId="31530"/>
    <cellStyle name="Normal 5 60 5" xfId="31531"/>
    <cellStyle name="Normal 5 60 6" xfId="31532"/>
    <cellStyle name="Normal 5 60 7" xfId="31533"/>
    <cellStyle name="Normal 5 60 8" xfId="31534"/>
    <cellStyle name="Normal 5 60 9" xfId="31535"/>
    <cellStyle name="Normal 5 61" xfId="31536"/>
    <cellStyle name="Normal 5 62" xfId="31537"/>
    <cellStyle name="Normal 5 63" xfId="31538"/>
    <cellStyle name="Normal 5 64" xfId="31539"/>
    <cellStyle name="Normal 5 65" xfId="31540"/>
    <cellStyle name="Normal 5 66" xfId="31541"/>
    <cellStyle name="Normal 5 67" xfId="31542"/>
    <cellStyle name="Normal 5 68" xfId="31543"/>
    <cellStyle name="Normal 5 69" xfId="31544"/>
    <cellStyle name="Normal 5 7" xfId="31545"/>
    <cellStyle name="Normal 5 7 10" xfId="31546"/>
    <cellStyle name="Normal 5 7 11" xfId="31547"/>
    <cellStyle name="Normal 5 7 12" xfId="31548"/>
    <cellStyle name="Normal 5 7 13" xfId="31549"/>
    <cellStyle name="Normal 5 7 14" xfId="31550"/>
    <cellStyle name="Normal 5 7 15" xfId="31551"/>
    <cellStyle name="Normal 5 7 16" xfId="31552"/>
    <cellStyle name="Normal 5 7 17" xfId="31553"/>
    <cellStyle name="Normal 5 7 18" xfId="31554"/>
    <cellStyle name="Normal 5 7 19" xfId="31555"/>
    <cellStyle name="Normal 5 7 2" xfId="31556"/>
    <cellStyle name="Normal 5 7 20" xfId="31557"/>
    <cellStyle name="Normal 5 7 21" xfId="31558"/>
    <cellStyle name="Normal 5 7 22" xfId="31559"/>
    <cellStyle name="Normal 5 7 23" xfId="31560"/>
    <cellStyle name="Normal 5 7 24" xfId="31561"/>
    <cellStyle name="Normal 5 7 25" xfId="31562"/>
    <cellStyle name="Normal 5 7 26" xfId="31563"/>
    <cellStyle name="Normal 5 7 27" xfId="31564"/>
    <cellStyle name="Normal 5 7 28" xfId="31565"/>
    <cellStyle name="Normal 5 7 29" xfId="31566"/>
    <cellStyle name="Normal 5 7 3" xfId="31567"/>
    <cellStyle name="Normal 5 7 30" xfId="31568"/>
    <cellStyle name="Normal 5 7 4" xfId="31569"/>
    <cellStyle name="Normal 5 7 5" xfId="31570"/>
    <cellStyle name="Normal 5 7 6" xfId="31571"/>
    <cellStyle name="Normal 5 7 7" xfId="31572"/>
    <cellStyle name="Normal 5 7 8" xfId="31573"/>
    <cellStyle name="Normal 5 7 9" xfId="31574"/>
    <cellStyle name="Normal 5 70" xfId="31575"/>
    <cellStyle name="Normal 5 71" xfId="31576"/>
    <cellStyle name="Normal 5 72" xfId="31577"/>
    <cellStyle name="Normal 5 73" xfId="31578"/>
    <cellStyle name="Normal 5 74" xfId="31579"/>
    <cellStyle name="Normal 5 75" xfId="31580"/>
    <cellStyle name="Normal 5 76" xfId="31581"/>
    <cellStyle name="Normal 5 77" xfId="31582"/>
    <cellStyle name="Normal 5 78" xfId="31583"/>
    <cellStyle name="Normal 5 79" xfId="31584"/>
    <cellStyle name="Normal 5 8" xfId="31585"/>
    <cellStyle name="Normal 5 8 10" xfId="31586"/>
    <cellStyle name="Normal 5 8 11" xfId="31587"/>
    <cellStyle name="Normal 5 8 12" xfId="31588"/>
    <cellStyle name="Normal 5 8 13" xfId="31589"/>
    <cellStyle name="Normal 5 8 14" xfId="31590"/>
    <cellStyle name="Normal 5 8 15" xfId="31591"/>
    <cellStyle name="Normal 5 8 2" xfId="31592"/>
    <cellStyle name="Normal 5 8 3" xfId="31593"/>
    <cellStyle name="Normal 5 8 4" xfId="31594"/>
    <cellStyle name="Normal 5 8 5" xfId="31595"/>
    <cellStyle name="Normal 5 8 6" xfId="31596"/>
    <cellStyle name="Normal 5 8 7" xfId="31597"/>
    <cellStyle name="Normal 5 8 8" xfId="31598"/>
    <cellStyle name="Normal 5 8 9" xfId="31599"/>
    <cellStyle name="Normal 5 80" xfId="31600"/>
    <cellStyle name="Normal 5 81" xfId="31601"/>
    <cellStyle name="Normal 5 82" xfId="31602"/>
    <cellStyle name="Normal 5 83" xfId="31603"/>
    <cellStyle name="Normal 5 84" xfId="31604"/>
    <cellStyle name="Normal 5 85" xfId="31605"/>
    <cellStyle name="Normal 5 86" xfId="31606"/>
    <cellStyle name="Normal 5 9" xfId="31607"/>
    <cellStyle name="Normal 5 9 10" xfId="31608"/>
    <cellStyle name="Normal 5 9 11" xfId="31609"/>
    <cellStyle name="Normal 5 9 12" xfId="31610"/>
    <cellStyle name="Normal 5 9 13" xfId="31611"/>
    <cellStyle name="Normal 5 9 14" xfId="31612"/>
    <cellStyle name="Normal 5 9 15" xfId="31613"/>
    <cellStyle name="Normal 5 9 2" xfId="31614"/>
    <cellStyle name="Normal 5 9 3" xfId="31615"/>
    <cellStyle name="Normal 5 9 4" xfId="31616"/>
    <cellStyle name="Normal 5 9 5" xfId="31617"/>
    <cellStyle name="Normal 5 9 6" xfId="31618"/>
    <cellStyle name="Normal 5 9 7" xfId="31619"/>
    <cellStyle name="Normal 5 9 8" xfId="31620"/>
    <cellStyle name="Normal 5 9 9" xfId="31621"/>
    <cellStyle name="Normal 50" xfId="31622"/>
    <cellStyle name="Normal 50 10" xfId="31623"/>
    <cellStyle name="Normal 50 11" xfId="31624"/>
    <cellStyle name="Normal 50 12" xfId="31625"/>
    <cellStyle name="Normal 50 13" xfId="31626"/>
    <cellStyle name="Normal 50 14" xfId="31627"/>
    <cellStyle name="Normal 50 15" xfId="31628"/>
    <cellStyle name="Normal 50 2" xfId="31629"/>
    <cellStyle name="Normal 50 3" xfId="31630"/>
    <cellStyle name="Normal 50 4" xfId="31631"/>
    <cellStyle name="Normal 50 5" xfId="31632"/>
    <cellStyle name="Normal 50 6" xfId="31633"/>
    <cellStyle name="Normal 50 7" xfId="31634"/>
    <cellStyle name="Normal 50 8" xfId="31635"/>
    <cellStyle name="Normal 50 9" xfId="31636"/>
    <cellStyle name="Normal 51" xfId="31637"/>
    <cellStyle name="Normal 51 10" xfId="31638"/>
    <cellStyle name="Normal 51 11" xfId="31639"/>
    <cellStyle name="Normal 51 12" xfId="31640"/>
    <cellStyle name="Normal 51 13" xfId="31641"/>
    <cellStyle name="Normal 51 14" xfId="31642"/>
    <cellStyle name="Normal 51 15" xfId="31643"/>
    <cellStyle name="Normal 51 2" xfId="31644"/>
    <cellStyle name="Normal 51 3" xfId="31645"/>
    <cellStyle name="Normal 51 4" xfId="31646"/>
    <cellStyle name="Normal 51 5" xfId="31647"/>
    <cellStyle name="Normal 51 6" xfId="31648"/>
    <cellStyle name="Normal 51 7" xfId="31649"/>
    <cellStyle name="Normal 51 8" xfId="31650"/>
    <cellStyle name="Normal 51 9" xfId="31651"/>
    <cellStyle name="Normal 52" xfId="31652"/>
    <cellStyle name="Normal 52 10" xfId="31653"/>
    <cellStyle name="Normal 52 11" xfId="31654"/>
    <cellStyle name="Normal 52 12" xfId="31655"/>
    <cellStyle name="Normal 52 13" xfId="31656"/>
    <cellStyle name="Normal 52 14" xfId="31657"/>
    <cellStyle name="Normal 52 15" xfId="31658"/>
    <cellStyle name="Normal 52 2" xfId="31659"/>
    <cellStyle name="Normal 52 3" xfId="31660"/>
    <cellStyle name="Normal 52 4" xfId="31661"/>
    <cellStyle name="Normal 52 5" xfId="31662"/>
    <cellStyle name="Normal 52 6" xfId="31663"/>
    <cellStyle name="Normal 52 7" xfId="31664"/>
    <cellStyle name="Normal 52 8" xfId="31665"/>
    <cellStyle name="Normal 52 9" xfId="31666"/>
    <cellStyle name="Normal 53" xfId="31667"/>
    <cellStyle name="Normal 53 10" xfId="31668"/>
    <cellStyle name="Normal 53 11" xfId="31669"/>
    <cellStyle name="Normal 53 12" xfId="31670"/>
    <cellStyle name="Normal 53 13" xfId="31671"/>
    <cellStyle name="Normal 53 14" xfId="31672"/>
    <cellStyle name="Normal 53 15" xfId="31673"/>
    <cellStyle name="Normal 53 2" xfId="31674"/>
    <cellStyle name="Normal 53 3" xfId="31675"/>
    <cellStyle name="Normal 53 4" xfId="31676"/>
    <cellStyle name="Normal 53 5" xfId="31677"/>
    <cellStyle name="Normal 53 6" xfId="31678"/>
    <cellStyle name="Normal 53 7" xfId="31679"/>
    <cellStyle name="Normal 53 8" xfId="31680"/>
    <cellStyle name="Normal 53 9" xfId="31681"/>
    <cellStyle name="Normal 54" xfId="31682"/>
    <cellStyle name="Normal 54 10" xfId="31683"/>
    <cellStyle name="Normal 54 11" xfId="31684"/>
    <cellStyle name="Normal 54 12" xfId="31685"/>
    <cellStyle name="Normal 54 13" xfId="31686"/>
    <cellStyle name="Normal 54 14" xfId="31687"/>
    <cellStyle name="Normal 54 15" xfId="31688"/>
    <cellStyle name="Normal 54 2" xfId="31689"/>
    <cellStyle name="Normal 54 3" xfId="31690"/>
    <cellStyle name="Normal 54 4" xfId="31691"/>
    <cellStyle name="Normal 54 5" xfId="31692"/>
    <cellStyle name="Normal 54 6" xfId="31693"/>
    <cellStyle name="Normal 54 7" xfId="31694"/>
    <cellStyle name="Normal 54 8" xfId="31695"/>
    <cellStyle name="Normal 54 9" xfId="31696"/>
    <cellStyle name="Normal 55" xfId="31697"/>
    <cellStyle name="Normal 55 10" xfId="31698"/>
    <cellStyle name="Normal 55 11" xfId="31699"/>
    <cellStyle name="Normal 55 12" xfId="31700"/>
    <cellStyle name="Normal 55 13" xfId="31701"/>
    <cellStyle name="Normal 55 14" xfId="31702"/>
    <cellStyle name="Normal 55 15" xfId="31703"/>
    <cellStyle name="Normal 55 2" xfId="31704"/>
    <cellStyle name="Normal 55 3" xfId="31705"/>
    <cellStyle name="Normal 55 4" xfId="31706"/>
    <cellStyle name="Normal 55 5" xfId="31707"/>
    <cellStyle name="Normal 55 6" xfId="31708"/>
    <cellStyle name="Normal 55 7" xfId="31709"/>
    <cellStyle name="Normal 55 8" xfId="31710"/>
    <cellStyle name="Normal 55 9" xfId="31711"/>
    <cellStyle name="Normal 56" xfId="31712"/>
    <cellStyle name="Normal 56 10" xfId="31713"/>
    <cellStyle name="Normal 56 11" xfId="31714"/>
    <cellStyle name="Normal 56 12" xfId="31715"/>
    <cellStyle name="Normal 56 13" xfId="31716"/>
    <cellStyle name="Normal 56 14" xfId="31717"/>
    <cellStyle name="Normal 56 15" xfId="31718"/>
    <cellStyle name="Normal 56 2" xfId="31719"/>
    <cellStyle name="Normal 56 3" xfId="31720"/>
    <cellStyle name="Normal 56 4" xfId="31721"/>
    <cellStyle name="Normal 56 5" xfId="31722"/>
    <cellStyle name="Normal 56 6" xfId="31723"/>
    <cellStyle name="Normal 56 7" xfId="31724"/>
    <cellStyle name="Normal 56 8" xfId="31725"/>
    <cellStyle name="Normal 56 9" xfId="31726"/>
    <cellStyle name="Normal 57" xfId="31727"/>
    <cellStyle name="Normal 57 10" xfId="31728"/>
    <cellStyle name="Normal 57 11" xfId="31729"/>
    <cellStyle name="Normal 57 12" xfId="31730"/>
    <cellStyle name="Normal 57 13" xfId="31731"/>
    <cellStyle name="Normal 57 14" xfId="31732"/>
    <cellStyle name="Normal 57 15" xfId="31733"/>
    <cellStyle name="Normal 57 2" xfId="31734"/>
    <cellStyle name="Normal 57 3" xfId="31735"/>
    <cellStyle name="Normal 57 4" xfId="31736"/>
    <cellStyle name="Normal 57 5" xfId="31737"/>
    <cellStyle name="Normal 57 6" xfId="31738"/>
    <cellStyle name="Normal 57 7" xfId="31739"/>
    <cellStyle name="Normal 57 8" xfId="31740"/>
    <cellStyle name="Normal 57 9" xfId="31741"/>
    <cellStyle name="Normal 58" xfId="31742"/>
    <cellStyle name="Normal 58 10" xfId="31743"/>
    <cellStyle name="Normal 58 11" xfId="31744"/>
    <cellStyle name="Normal 58 12" xfId="31745"/>
    <cellStyle name="Normal 58 13" xfId="31746"/>
    <cellStyle name="Normal 58 14" xfId="31747"/>
    <cellStyle name="Normal 58 15" xfId="31748"/>
    <cellStyle name="Normal 58 2" xfId="31749"/>
    <cellStyle name="Normal 58 3" xfId="31750"/>
    <cellStyle name="Normal 58 4" xfId="31751"/>
    <cellStyle name="Normal 58 5" xfId="31752"/>
    <cellStyle name="Normal 58 6" xfId="31753"/>
    <cellStyle name="Normal 58 7" xfId="31754"/>
    <cellStyle name="Normal 58 8" xfId="31755"/>
    <cellStyle name="Normal 58 9" xfId="31756"/>
    <cellStyle name="Normal 59" xfId="31757"/>
    <cellStyle name="Normal 59 10" xfId="31758"/>
    <cellStyle name="Normal 59 11" xfId="31759"/>
    <cellStyle name="Normal 59 12" xfId="31760"/>
    <cellStyle name="Normal 59 13" xfId="31761"/>
    <cellStyle name="Normal 59 14" xfId="31762"/>
    <cellStyle name="Normal 59 15" xfId="31763"/>
    <cellStyle name="Normal 59 2" xfId="31764"/>
    <cellStyle name="Normal 59 3" xfId="31765"/>
    <cellStyle name="Normal 59 4" xfId="31766"/>
    <cellStyle name="Normal 59 5" xfId="31767"/>
    <cellStyle name="Normal 59 6" xfId="31768"/>
    <cellStyle name="Normal 59 7" xfId="31769"/>
    <cellStyle name="Normal 59 8" xfId="31770"/>
    <cellStyle name="Normal 59 9" xfId="31771"/>
    <cellStyle name="Normal 6" xfId="31772"/>
    <cellStyle name="Normal 6 10" xfId="31773"/>
    <cellStyle name="Normal 6 10 10" xfId="31774"/>
    <cellStyle name="Normal 6 10 11" xfId="31775"/>
    <cellStyle name="Normal 6 10 12" xfId="31776"/>
    <cellStyle name="Normal 6 10 13" xfId="31777"/>
    <cellStyle name="Normal 6 10 14" xfId="31778"/>
    <cellStyle name="Normal 6 10 15" xfId="31779"/>
    <cellStyle name="Normal 6 10 2" xfId="31780"/>
    <cellStyle name="Normal 6 10 3" xfId="31781"/>
    <cellStyle name="Normal 6 10 4" xfId="31782"/>
    <cellStyle name="Normal 6 10 5" xfId="31783"/>
    <cellStyle name="Normal 6 10 6" xfId="31784"/>
    <cellStyle name="Normal 6 10 7" xfId="31785"/>
    <cellStyle name="Normal 6 10 8" xfId="31786"/>
    <cellStyle name="Normal 6 10 9" xfId="31787"/>
    <cellStyle name="Normal 6 11" xfId="31788"/>
    <cellStyle name="Normal 6 11 10" xfId="31789"/>
    <cellStyle name="Normal 6 11 11" xfId="31790"/>
    <cellStyle name="Normal 6 11 12" xfId="31791"/>
    <cellStyle name="Normal 6 11 13" xfId="31792"/>
    <cellStyle name="Normal 6 11 14" xfId="31793"/>
    <cellStyle name="Normal 6 11 15" xfId="31794"/>
    <cellStyle name="Normal 6 11 2" xfId="31795"/>
    <cellStyle name="Normal 6 11 3" xfId="31796"/>
    <cellStyle name="Normal 6 11 4" xfId="31797"/>
    <cellStyle name="Normal 6 11 5" xfId="31798"/>
    <cellStyle name="Normal 6 11 6" xfId="31799"/>
    <cellStyle name="Normal 6 11 7" xfId="31800"/>
    <cellStyle name="Normal 6 11 8" xfId="31801"/>
    <cellStyle name="Normal 6 11 9" xfId="31802"/>
    <cellStyle name="Normal 6 12" xfId="31803"/>
    <cellStyle name="Normal 6 12 10" xfId="31804"/>
    <cellStyle name="Normal 6 12 11" xfId="31805"/>
    <cellStyle name="Normal 6 12 12" xfId="31806"/>
    <cellStyle name="Normal 6 12 13" xfId="31807"/>
    <cellStyle name="Normal 6 12 14" xfId="31808"/>
    <cellStyle name="Normal 6 12 15" xfId="31809"/>
    <cellStyle name="Normal 6 12 2" xfId="31810"/>
    <cellStyle name="Normal 6 12 3" xfId="31811"/>
    <cellStyle name="Normal 6 12 4" xfId="31812"/>
    <cellStyle name="Normal 6 12 5" xfId="31813"/>
    <cellStyle name="Normal 6 12 6" xfId="31814"/>
    <cellStyle name="Normal 6 12 7" xfId="31815"/>
    <cellStyle name="Normal 6 12 8" xfId="31816"/>
    <cellStyle name="Normal 6 12 9" xfId="31817"/>
    <cellStyle name="Normal 6 13" xfId="31818"/>
    <cellStyle name="Normal 6 13 10" xfId="31819"/>
    <cellStyle name="Normal 6 13 11" xfId="31820"/>
    <cellStyle name="Normal 6 13 12" xfId="31821"/>
    <cellStyle name="Normal 6 13 13" xfId="31822"/>
    <cellStyle name="Normal 6 13 14" xfId="31823"/>
    <cellStyle name="Normal 6 13 15" xfId="31824"/>
    <cellStyle name="Normal 6 13 2" xfId="31825"/>
    <cellStyle name="Normal 6 13 3" xfId="31826"/>
    <cellStyle name="Normal 6 13 4" xfId="31827"/>
    <cellStyle name="Normal 6 13 5" xfId="31828"/>
    <cellStyle name="Normal 6 13 6" xfId="31829"/>
    <cellStyle name="Normal 6 13 7" xfId="31830"/>
    <cellStyle name="Normal 6 13 8" xfId="31831"/>
    <cellStyle name="Normal 6 13 9" xfId="31832"/>
    <cellStyle name="Normal 6 14" xfId="31833"/>
    <cellStyle name="Normal 6 14 10" xfId="31834"/>
    <cellStyle name="Normal 6 14 11" xfId="31835"/>
    <cellStyle name="Normal 6 14 12" xfId="31836"/>
    <cellStyle name="Normal 6 14 13" xfId="31837"/>
    <cellStyle name="Normal 6 14 14" xfId="31838"/>
    <cellStyle name="Normal 6 14 15" xfId="31839"/>
    <cellStyle name="Normal 6 14 2" xfId="31840"/>
    <cellStyle name="Normal 6 14 3" xfId="31841"/>
    <cellStyle name="Normal 6 14 4" xfId="31842"/>
    <cellStyle name="Normal 6 14 5" xfId="31843"/>
    <cellStyle name="Normal 6 14 6" xfId="31844"/>
    <cellStyle name="Normal 6 14 7" xfId="31845"/>
    <cellStyle name="Normal 6 14 8" xfId="31846"/>
    <cellStyle name="Normal 6 14 9" xfId="31847"/>
    <cellStyle name="Normal 6 15" xfId="31848"/>
    <cellStyle name="Normal 6 15 10" xfId="31849"/>
    <cellStyle name="Normal 6 15 11" xfId="31850"/>
    <cellStyle name="Normal 6 15 12" xfId="31851"/>
    <cellStyle name="Normal 6 15 13" xfId="31852"/>
    <cellStyle name="Normal 6 15 14" xfId="31853"/>
    <cellStyle name="Normal 6 15 15" xfId="31854"/>
    <cellStyle name="Normal 6 15 2" xfId="31855"/>
    <cellStyle name="Normal 6 15 3" xfId="31856"/>
    <cellStyle name="Normal 6 15 4" xfId="31857"/>
    <cellStyle name="Normal 6 15 5" xfId="31858"/>
    <cellStyle name="Normal 6 15 6" xfId="31859"/>
    <cellStyle name="Normal 6 15 7" xfId="31860"/>
    <cellStyle name="Normal 6 15 8" xfId="31861"/>
    <cellStyle name="Normal 6 15 9" xfId="31862"/>
    <cellStyle name="Normal 6 16" xfId="31863"/>
    <cellStyle name="Normal 6 16 10" xfId="31864"/>
    <cellStyle name="Normal 6 16 11" xfId="31865"/>
    <cellStyle name="Normal 6 16 12" xfId="31866"/>
    <cellStyle name="Normal 6 16 13" xfId="31867"/>
    <cellStyle name="Normal 6 16 14" xfId="31868"/>
    <cellStyle name="Normal 6 16 15" xfId="31869"/>
    <cellStyle name="Normal 6 16 2" xfId="31870"/>
    <cellStyle name="Normal 6 16 3" xfId="31871"/>
    <cellStyle name="Normal 6 16 4" xfId="31872"/>
    <cellStyle name="Normal 6 16 5" xfId="31873"/>
    <cellStyle name="Normal 6 16 6" xfId="31874"/>
    <cellStyle name="Normal 6 16 7" xfId="31875"/>
    <cellStyle name="Normal 6 16 8" xfId="31876"/>
    <cellStyle name="Normal 6 16 9" xfId="31877"/>
    <cellStyle name="Normal 6 17" xfId="31878"/>
    <cellStyle name="Normal 6 17 10" xfId="31879"/>
    <cellStyle name="Normal 6 17 11" xfId="31880"/>
    <cellStyle name="Normal 6 17 12" xfId="31881"/>
    <cellStyle name="Normal 6 17 13" xfId="31882"/>
    <cellStyle name="Normal 6 17 14" xfId="31883"/>
    <cellStyle name="Normal 6 17 15" xfId="31884"/>
    <cellStyle name="Normal 6 17 2" xfId="31885"/>
    <cellStyle name="Normal 6 17 3" xfId="31886"/>
    <cellStyle name="Normal 6 17 4" xfId="31887"/>
    <cellStyle name="Normal 6 17 5" xfId="31888"/>
    <cellStyle name="Normal 6 17 6" xfId="31889"/>
    <cellStyle name="Normal 6 17 7" xfId="31890"/>
    <cellStyle name="Normal 6 17 8" xfId="31891"/>
    <cellStyle name="Normal 6 17 9" xfId="31892"/>
    <cellStyle name="Normal 6 18" xfId="31893"/>
    <cellStyle name="Normal 6 18 10" xfId="31894"/>
    <cellStyle name="Normal 6 18 11" xfId="31895"/>
    <cellStyle name="Normal 6 18 12" xfId="31896"/>
    <cellStyle name="Normal 6 18 13" xfId="31897"/>
    <cellStyle name="Normal 6 18 14" xfId="31898"/>
    <cellStyle name="Normal 6 18 15" xfId="31899"/>
    <cellStyle name="Normal 6 18 2" xfId="31900"/>
    <cellStyle name="Normal 6 18 3" xfId="31901"/>
    <cellStyle name="Normal 6 18 4" xfId="31902"/>
    <cellStyle name="Normal 6 18 5" xfId="31903"/>
    <cellStyle name="Normal 6 18 6" xfId="31904"/>
    <cellStyle name="Normal 6 18 7" xfId="31905"/>
    <cellStyle name="Normal 6 18 8" xfId="31906"/>
    <cellStyle name="Normal 6 18 9" xfId="31907"/>
    <cellStyle name="Normal 6 19" xfId="31908"/>
    <cellStyle name="Normal 6 19 10" xfId="31909"/>
    <cellStyle name="Normal 6 19 11" xfId="31910"/>
    <cellStyle name="Normal 6 19 12" xfId="31911"/>
    <cellStyle name="Normal 6 19 13" xfId="31912"/>
    <cellStyle name="Normal 6 19 14" xfId="31913"/>
    <cellStyle name="Normal 6 19 15" xfId="31914"/>
    <cellStyle name="Normal 6 19 2" xfId="31915"/>
    <cellStyle name="Normal 6 19 3" xfId="31916"/>
    <cellStyle name="Normal 6 19 4" xfId="31917"/>
    <cellStyle name="Normal 6 19 5" xfId="31918"/>
    <cellStyle name="Normal 6 19 6" xfId="31919"/>
    <cellStyle name="Normal 6 19 7" xfId="31920"/>
    <cellStyle name="Normal 6 19 8" xfId="31921"/>
    <cellStyle name="Normal 6 19 9" xfId="31922"/>
    <cellStyle name="Normal 6 2" xfId="31923"/>
    <cellStyle name="Normal 6 2 10" xfId="31924"/>
    <cellStyle name="Normal 6 2 11" xfId="31925"/>
    <cellStyle name="Normal 6 2 12" xfId="31926"/>
    <cellStyle name="Normal 6 2 13" xfId="31927"/>
    <cellStyle name="Normal 6 2 14" xfId="31928"/>
    <cellStyle name="Normal 6 2 15" xfId="31929"/>
    <cellStyle name="Normal 6 2 16" xfId="31930"/>
    <cellStyle name="Normal 6 2 17" xfId="31931"/>
    <cellStyle name="Normal 6 2 18" xfId="31932"/>
    <cellStyle name="Normal 6 2 19" xfId="31933"/>
    <cellStyle name="Normal 6 2 2" xfId="31934"/>
    <cellStyle name="Normal 6 2 2 2" xfId="31935"/>
    <cellStyle name="Normal 6 2 20" xfId="31936"/>
    <cellStyle name="Normal 6 2 21" xfId="31937"/>
    <cellStyle name="Normal 6 2 22" xfId="31938"/>
    <cellStyle name="Normal 6 2 23" xfId="31939"/>
    <cellStyle name="Normal 6 2 24" xfId="31940"/>
    <cellStyle name="Normal 6 2 25" xfId="31941"/>
    <cellStyle name="Normal 6 2 26" xfId="31942"/>
    <cellStyle name="Normal 6 2 27" xfId="31943"/>
    <cellStyle name="Normal 6 2 28" xfId="31944"/>
    <cellStyle name="Normal 6 2 29" xfId="31945"/>
    <cellStyle name="Normal 6 2 3" xfId="31946"/>
    <cellStyle name="Normal 6 2 30" xfId="31947"/>
    <cellStyle name="Normal 6 2 4" xfId="31948"/>
    <cellStyle name="Normal 6 2 5" xfId="31949"/>
    <cellStyle name="Normal 6 2 6" xfId="31950"/>
    <cellStyle name="Normal 6 2 7" xfId="31951"/>
    <cellStyle name="Normal 6 2 8" xfId="31952"/>
    <cellStyle name="Normal 6 2 9" xfId="31953"/>
    <cellStyle name="Normal 6 20" xfId="31954"/>
    <cellStyle name="Normal 6 20 10" xfId="31955"/>
    <cellStyle name="Normal 6 20 11" xfId="31956"/>
    <cellStyle name="Normal 6 20 12" xfId="31957"/>
    <cellStyle name="Normal 6 20 13" xfId="31958"/>
    <cellStyle name="Normal 6 20 14" xfId="31959"/>
    <cellStyle name="Normal 6 20 15" xfId="31960"/>
    <cellStyle name="Normal 6 20 2" xfId="31961"/>
    <cellStyle name="Normal 6 20 3" xfId="31962"/>
    <cellStyle name="Normal 6 20 4" xfId="31963"/>
    <cellStyle name="Normal 6 20 5" xfId="31964"/>
    <cellStyle name="Normal 6 20 6" xfId="31965"/>
    <cellStyle name="Normal 6 20 7" xfId="31966"/>
    <cellStyle name="Normal 6 20 8" xfId="31967"/>
    <cellStyle name="Normal 6 20 9" xfId="31968"/>
    <cellStyle name="Normal 6 21" xfId="31969"/>
    <cellStyle name="Normal 6 21 10" xfId="31970"/>
    <cellStyle name="Normal 6 21 11" xfId="31971"/>
    <cellStyle name="Normal 6 21 12" xfId="31972"/>
    <cellStyle name="Normal 6 21 13" xfId="31973"/>
    <cellStyle name="Normal 6 21 14" xfId="31974"/>
    <cellStyle name="Normal 6 21 15" xfId="31975"/>
    <cellStyle name="Normal 6 21 2" xfId="31976"/>
    <cellStyle name="Normal 6 21 3" xfId="31977"/>
    <cellStyle name="Normal 6 21 4" xfId="31978"/>
    <cellStyle name="Normal 6 21 5" xfId="31979"/>
    <cellStyle name="Normal 6 21 6" xfId="31980"/>
    <cellStyle name="Normal 6 21 7" xfId="31981"/>
    <cellStyle name="Normal 6 21 8" xfId="31982"/>
    <cellStyle name="Normal 6 21 9" xfId="31983"/>
    <cellStyle name="Normal 6 22" xfId="31984"/>
    <cellStyle name="Normal 6 22 10" xfId="31985"/>
    <cellStyle name="Normal 6 22 11" xfId="31986"/>
    <cellStyle name="Normal 6 22 12" xfId="31987"/>
    <cellStyle name="Normal 6 22 13" xfId="31988"/>
    <cellStyle name="Normal 6 22 14" xfId="31989"/>
    <cellStyle name="Normal 6 22 15" xfId="31990"/>
    <cellStyle name="Normal 6 22 2" xfId="31991"/>
    <cellStyle name="Normal 6 22 3" xfId="31992"/>
    <cellStyle name="Normal 6 22 4" xfId="31993"/>
    <cellStyle name="Normal 6 22 5" xfId="31994"/>
    <cellStyle name="Normal 6 22 6" xfId="31995"/>
    <cellStyle name="Normal 6 22 7" xfId="31996"/>
    <cellStyle name="Normal 6 22 8" xfId="31997"/>
    <cellStyle name="Normal 6 22 9" xfId="31998"/>
    <cellStyle name="Normal 6 23" xfId="31999"/>
    <cellStyle name="Normal 6 23 10" xfId="32000"/>
    <cellStyle name="Normal 6 23 11" xfId="32001"/>
    <cellStyle name="Normal 6 23 12" xfId="32002"/>
    <cellStyle name="Normal 6 23 13" xfId="32003"/>
    <cellStyle name="Normal 6 23 14" xfId="32004"/>
    <cellStyle name="Normal 6 23 15" xfId="32005"/>
    <cellStyle name="Normal 6 23 2" xfId="32006"/>
    <cellStyle name="Normal 6 23 3" xfId="32007"/>
    <cellStyle name="Normal 6 23 4" xfId="32008"/>
    <cellStyle name="Normal 6 23 5" xfId="32009"/>
    <cellStyle name="Normal 6 23 6" xfId="32010"/>
    <cellStyle name="Normal 6 23 7" xfId="32011"/>
    <cellStyle name="Normal 6 23 8" xfId="32012"/>
    <cellStyle name="Normal 6 23 9" xfId="32013"/>
    <cellStyle name="Normal 6 24" xfId="32014"/>
    <cellStyle name="Normal 6 24 10" xfId="32015"/>
    <cellStyle name="Normal 6 24 11" xfId="32016"/>
    <cellStyle name="Normal 6 24 12" xfId="32017"/>
    <cellStyle name="Normal 6 24 13" xfId="32018"/>
    <cellStyle name="Normal 6 24 14" xfId="32019"/>
    <cellStyle name="Normal 6 24 15" xfId="32020"/>
    <cellStyle name="Normal 6 24 2" xfId="32021"/>
    <cellStyle name="Normal 6 24 3" xfId="32022"/>
    <cellStyle name="Normal 6 24 4" xfId="32023"/>
    <cellStyle name="Normal 6 24 5" xfId="32024"/>
    <cellStyle name="Normal 6 24 6" xfId="32025"/>
    <cellStyle name="Normal 6 24 7" xfId="32026"/>
    <cellStyle name="Normal 6 24 8" xfId="32027"/>
    <cellStyle name="Normal 6 24 9" xfId="32028"/>
    <cellStyle name="Normal 6 25" xfId="32029"/>
    <cellStyle name="Normal 6 25 10" xfId="32030"/>
    <cellStyle name="Normal 6 25 11" xfId="32031"/>
    <cellStyle name="Normal 6 25 12" xfId="32032"/>
    <cellStyle name="Normal 6 25 13" xfId="32033"/>
    <cellStyle name="Normal 6 25 14" xfId="32034"/>
    <cellStyle name="Normal 6 25 15" xfId="32035"/>
    <cellStyle name="Normal 6 25 2" xfId="32036"/>
    <cellStyle name="Normal 6 25 3" xfId="32037"/>
    <cellStyle name="Normal 6 25 4" xfId="32038"/>
    <cellStyle name="Normal 6 25 5" xfId="32039"/>
    <cellStyle name="Normal 6 25 6" xfId="32040"/>
    <cellStyle name="Normal 6 25 7" xfId="32041"/>
    <cellStyle name="Normal 6 25 8" xfId="32042"/>
    <cellStyle name="Normal 6 25 9" xfId="32043"/>
    <cellStyle name="Normal 6 26" xfId="32044"/>
    <cellStyle name="Normal 6 26 10" xfId="32045"/>
    <cellStyle name="Normal 6 26 11" xfId="32046"/>
    <cellStyle name="Normal 6 26 12" xfId="32047"/>
    <cellStyle name="Normal 6 26 13" xfId="32048"/>
    <cellStyle name="Normal 6 26 14" xfId="32049"/>
    <cellStyle name="Normal 6 26 15" xfId="32050"/>
    <cellStyle name="Normal 6 26 2" xfId="32051"/>
    <cellStyle name="Normal 6 26 3" xfId="32052"/>
    <cellStyle name="Normal 6 26 4" xfId="32053"/>
    <cellStyle name="Normal 6 26 5" xfId="32054"/>
    <cellStyle name="Normal 6 26 6" xfId="32055"/>
    <cellStyle name="Normal 6 26 7" xfId="32056"/>
    <cellStyle name="Normal 6 26 8" xfId="32057"/>
    <cellStyle name="Normal 6 26 9" xfId="32058"/>
    <cellStyle name="Normal 6 27" xfId="32059"/>
    <cellStyle name="Normal 6 27 10" xfId="32060"/>
    <cellStyle name="Normal 6 27 11" xfId="32061"/>
    <cellStyle name="Normal 6 27 12" xfId="32062"/>
    <cellStyle name="Normal 6 27 13" xfId="32063"/>
    <cellStyle name="Normal 6 27 14" xfId="32064"/>
    <cellStyle name="Normal 6 27 15" xfId="32065"/>
    <cellStyle name="Normal 6 27 2" xfId="32066"/>
    <cellStyle name="Normal 6 27 3" xfId="32067"/>
    <cellStyle name="Normal 6 27 4" xfId="32068"/>
    <cellStyle name="Normal 6 27 5" xfId="32069"/>
    <cellStyle name="Normal 6 27 6" xfId="32070"/>
    <cellStyle name="Normal 6 27 7" xfId="32071"/>
    <cellStyle name="Normal 6 27 8" xfId="32072"/>
    <cellStyle name="Normal 6 27 9" xfId="32073"/>
    <cellStyle name="Normal 6 28" xfId="32074"/>
    <cellStyle name="Normal 6 28 10" xfId="32075"/>
    <cellStyle name="Normal 6 28 11" xfId="32076"/>
    <cellStyle name="Normal 6 28 12" xfId="32077"/>
    <cellStyle name="Normal 6 28 13" xfId="32078"/>
    <cellStyle name="Normal 6 28 14" xfId="32079"/>
    <cellStyle name="Normal 6 28 15" xfId="32080"/>
    <cellStyle name="Normal 6 28 2" xfId="32081"/>
    <cellStyle name="Normal 6 28 3" xfId="32082"/>
    <cellStyle name="Normal 6 28 4" xfId="32083"/>
    <cellStyle name="Normal 6 28 5" xfId="32084"/>
    <cellStyle name="Normal 6 28 6" xfId="32085"/>
    <cellStyle name="Normal 6 28 7" xfId="32086"/>
    <cellStyle name="Normal 6 28 8" xfId="32087"/>
    <cellStyle name="Normal 6 28 9" xfId="32088"/>
    <cellStyle name="Normal 6 29" xfId="32089"/>
    <cellStyle name="Normal 6 29 10" xfId="32090"/>
    <cellStyle name="Normal 6 29 11" xfId="32091"/>
    <cellStyle name="Normal 6 29 12" xfId="32092"/>
    <cellStyle name="Normal 6 29 13" xfId="32093"/>
    <cellStyle name="Normal 6 29 14" xfId="32094"/>
    <cellStyle name="Normal 6 29 15" xfId="32095"/>
    <cellStyle name="Normal 6 29 2" xfId="32096"/>
    <cellStyle name="Normal 6 29 3" xfId="32097"/>
    <cellStyle name="Normal 6 29 4" xfId="32098"/>
    <cellStyle name="Normal 6 29 5" xfId="32099"/>
    <cellStyle name="Normal 6 29 6" xfId="32100"/>
    <cellStyle name="Normal 6 29 7" xfId="32101"/>
    <cellStyle name="Normal 6 29 8" xfId="32102"/>
    <cellStyle name="Normal 6 29 9" xfId="32103"/>
    <cellStyle name="Normal 6 3" xfId="32104"/>
    <cellStyle name="Normal 6 3 10" xfId="32105"/>
    <cellStyle name="Normal 6 3 11" xfId="32106"/>
    <cellStyle name="Normal 6 3 12" xfId="32107"/>
    <cellStyle name="Normal 6 3 13" xfId="32108"/>
    <cellStyle name="Normal 6 3 14" xfId="32109"/>
    <cellStyle name="Normal 6 3 15" xfId="32110"/>
    <cellStyle name="Normal 6 3 16" xfId="32111"/>
    <cellStyle name="Normal 6 3 17" xfId="32112"/>
    <cellStyle name="Normal 6 3 18" xfId="32113"/>
    <cellStyle name="Normal 6 3 19" xfId="32114"/>
    <cellStyle name="Normal 6 3 2" xfId="32115"/>
    <cellStyle name="Normal 6 3 20" xfId="32116"/>
    <cellStyle name="Normal 6 3 21" xfId="32117"/>
    <cellStyle name="Normal 6 3 22" xfId="32118"/>
    <cellStyle name="Normal 6 3 23" xfId="32119"/>
    <cellStyle name="Normal 6 3 24" xfId="32120"/>
    <cellStyle name="Normal 6 3 25" xfId="32121"/>
    <cellStyle name="Normal 6 3 26" xfId="32122"/>
    <cellStyle name="Normal 6 3 27" xfId="32123"/>
    <cellStyle name="Normal 6 3 28" xfId="32124"/>
    <cellStyle name="Normal 6 3 29" xfId="32125"/>
    <cellStyle name="Normal 6 3 3" xfId="32126"/>
    <cellStyle name="Normal 6 3 30" xfId="32127"/>
    <cellStyle name="Normal 6 3 4" xfId="32128"/>
    <cellStyle name="Normal 6 3 5" xfId="32129"/>
    <cellStyle name="Normal 6 3 6" xfId="32130"/>
    <cellStyle name="Normal 6 3 7" xfId="32131"/>
    <cellStyle name="Normal 6 3 8" xfId="32132"/>
    <cellStyle name="Normal 6 3 9" xfId="32133"/>
    <cellStyle name="Normal 6 30" xfId="32134"/>
    <cellStyle name="Normal 6 30 10" xfId="32135"/>
    <cellStyle name="Normal 6 30 11" xfId="32136"/>
    <cellStyle name="Normal 6 30 12" xfId="32137"/>
    <cellStyle name="Normal 6 30 13" xfId="32138"/>
    <cellStyle name="Normal 6 30 14" xfId="32139"/>
    <cellStyle name="Normal 6 30 15" xfId="32140"/>
    <cellStyle name="Normal 6 30 2" xfId="32141"/>
    <cellStyle name="Normal 6 30 3" xfId="32142"/>
    <cellStyle name="Normal 6 30 4" xfId="32143"/>
    <cellStyle name="Normal 6 30 5" xfId="32144"/>
    <cellStyle name="Normal 6 30 6" xfId="32145"/>
    <cellStyle name="Normal 6 30 7" xfId="32146"/>
    <cellStyle name="Normal 6 30 8" xfId="32147"/>
    <cellStyle name="Normal 6 30 9" xfId="32148"/>
    <cellStyle name="Normal 6 31" xfId="32149"/>
    <cellStyle name="Normal 6 31 10" xfId="32150"/>
    <cellStyle name="Normal 6 31 11" xfId="32151"/>
    <cellStyle name="Normal 6 31 12" xfId="32152"/>
    <cellStyle name="Normal 6 31 13" xfId="32153"/>
    <cellStyle name="Normal 6 31 14" xfId="32154"/>
    <cellStyle name="Normal 6 31 15" xfId="32155"/>
    <cellStyle name="Normal 6 31 2" xfId="32156"/>
    <cellStyle name="Normal 6 31 3" xfId="32157"/>
    <cellStyle name="Normal 6 31 4" xfId="32158"/>
    <cellStyle name="Normal 6 31 5" xfId="32159"/>
    <cellStyle name="Normal 6 31 6" xfId="32160"/>
    <cellStyle name="Normal 6 31 7" xfId="32161"/>
    <cellStyle name="Normal 6 31 8" xfId="32162"/>
    <cellStyle name="Normal 6 31 9" xfId="32163"/>
    <cellStyle name="Normal 6 32" xfId="32164"/>
    <cellStyle name="Normal 6 32 10" xfId="32165"/>
    <cellStyle name="Normal 6 32 11" xfId="32166"/>
    <cellStyle name="Normal 6 32 12" xfId="32167"/>
    <cellStyle name="Normal 6 32 13" xfId="32168"/>
    <cellStyle name="Normal 6 32 14" xfId="32169"/>
    <cellStyle name="Normal 6 32 15" xfId="32170"/>
    <cellStyle name="Normal 6 32 2" xfId="32171"/>
    <cellStyle name="Normal 6 32 3" xfId="32172"/>
    <cellStyle name="Normal 6 32 4" xfId="32173"/>
    <cellStyle name="Normal 6 32 5" xfId="32174"/>
    <cellStyle name="Normal 6 32 6" xfId="32175"/>
    <cellStyle name="Normal 6 32 7" xfId="32176"/>
    <cellStyle name="Normal 6 32 8" xfId="32177"/>
    <cellStyle name="Normal 6 32 9" xfId="32178"/>
    <cellStyle name="Normal 6 33" xfId="32179"/>
    <cellStyle name="Normal 6 33 10" xfId="32180"/>
    <cellStyle name="Normal 6 33 11" xfId="32181"/>
    <cellStyle name="Normal 6 33 12" xfId="32182"/>
    <cellStyle name="Normal 6 33 13" xfId="32183"/>
    <cellStyle name="Normal 6 33 14" xfId="32184"/>
    <cellStyle name="Normal 6 33 15" xfId="32185"/>
    <cellStyle name="Normal 6 33 2" xfId="32186"/>
    <cellStyle name="Normal 6 33 3" xfId="32187"/>
    <cellStyle name="Normal 6 33 4" xfId="32188"/>
    <cellStyle name="Normal 6 33 5" xfId="32189"/>
    <cellStyle name="Normal 6 33 6" xfId="32190"/>
    <cellStyle name="Normal 6 33 7" xfId="32191"/>
    <cellStyle name="Normal 6 33 8" xfId="32192"/>
    <cellStyle name="Normal 6 33 9" xfId="32193"/>
    <cellStyle name="Normal 6 34" xfId="32194"/>
    <cellStyle name="Normal 6 34 10" xfId="32195"/>
    <cellStyle name="Normal 6 34 11" xfId="32196"/>
    <cellStyle name="Normal 6 34 12" xfId="32197"/>
    <cellStyle name="Normal 6 34 13" xfId="32198"/>
    <cellStyle name="Normal 6 34 14" xfId="32199"/>
    <cellStyle name="Normal 6 34 15" xfId="32200"/>
    <cellStyle name="Normal 6 34 2" xfId="32201"/>
    <cellStyle name="Normal 6 34 3" xfId="32202"/>
    <cellStyle name="Normal 6 34 4" xfId="32203"/>
    <cellStyle name="Normal 6 34 5" xfId="32204"/>
    <cellStyle name="Normal 6 34 6" xfId="32205"/>
    <cellStyle name="Normal 6 34 7" xfId="32206"/>
    <cellStyle name="Normal 6 34 8" xfId="32207"/>
    <cellStyle name="Normal 6 34 9" xfId="32208"/>
    <cellStyle name="Normal 6 35" xfId="32209"/>
    <cellStyle name="Normal 6 35 10" xfId="32210"/>
    <cellStyle name="Normal 6 35 11" xfId="32211"/>
    <cellStyle name="Normal 6 35 12" xfId="32212"/>
    <cellStyle name="Normal 6 35 13" xfId="32213"/>
    <cellStyle name="Normal 6 35 14" xfId="32214"/>
    <cellStyle name="Normal 6 35 15" xfId="32215"/>
    <cellStyle name="Normal 6 35 2" xfId="32216"/>
    <cellStyle name="Normal 6 35 3" xfId="32217"/>
    <cellStyle name="Normal 6 35 4" xfId="32218"/>
    <cellStyle name="Normal 6 35 5" xfId="32219"/>
    <cellStyle name="Normal 6 35 6" xfId="32220"/>
    <cellStyle name="Normal 6 35 7" xfId="32221"/>
    <cellStyle name="Normal 6 35 8" xfId="32222"/>
    <cellStyle name="Normal 6 35 9" xfId="32223"/>
    <cellStyle name="Normal 6 36" xfId="32224"/>
    <cellStyle name="Normal 6 36 10" xfId="32225"/>
    <cellStyle name="Normal 6 36 11" xfId="32226"/>
    <cellStyle name="Normal 6 36 12" xfId="32227"/>
    <cellStyle name="Normal 6 36 13" xfId="32228"/>
    <cellStyle name="Normal 6 36 14" xfId="32229"/>
    <cellStyle name="Normal 6 36 15" xfId="32230"/>
    <cellStyle name="Normal 6 36 2" xfId="32231"/>
    <cellStyle name="Normal 6 36 3" xfId="32232"/>
    <cellStyle name="Normal 6 36 4" xfId="32233"/>
    <cellStyle name="Normal 6 36 5" xfId="32234"/>
    <cellStyle name="Normal 6 36 6" xfId="32235"/>
    <cellStyle name="Normal 6 36 7" xfId="32236"/>
    <cellStyle name="Normal 6 36 8" xfId="32237"/>
    <cellStyle name="Normal 6 36 9" xfId="32238"/>
    <cellStyle name="Normal 6 37" xfId="32239"/>
    <cellStyle name="Normal 6 37 10" xfId="32240"/>
    <cellStyle name="Normal 6 37 11" xfId="32241"/>
    <cellStyle name="Normal 6 37 12" xfId="32242"/>
    <cellStyle name="Normal 6 37 13" xfId="32243"/>
    <cellStyle name="Normal 6 37 14" xfId="32244"/>
    <cellStyle name="Normal 6 37 15" xfId="32245"/>
    <cellStyle name="Normal 6 37 2" xfId="32246"/>
    <cellStyle name="Normal 6 37 3" xfId="32247"/>
    <cellStyle name="Normal 6 37 4" xfId="32248"/>
    <cellStyle name="Normal 6 37 5" xfId="32249"/>
    <cellStyle name="Normal 6 37 6" xfId="32250"/>
    <cellStyle name="Normal 6 37 7" xfId="32251"/>
    <cellStyle name="Normal 6 37 8" xfId="32252"/>
    <cellStyle name="Normal 6 37 9" xfId="32253"/>
    <cellStyle name="Normal 6 38" xfId="32254"/>
    <cellStyle name="Normal 6 38 10" xfId="32255"/>
    <cellStyle name="Normal 6 38 11" xfId="32256"/>
    <cellStyle name="Normal 6 38 12" xfId="32257"/>
    <cellStyle name="Normal 6 38 13" xfId="32258"/>
    <cellStyle name="Normal 6 38 14" xfId="32259"/>
    <cellStyle name="Normal 6 38 15" xfId="32260"/>
    <cellStyle name="Normal 6 38 2" xfId="32261"/>
    <cellStyle name="Normal 6 38 3" xfId="32262"/>
    <cellStyle name="Normal 6 38 4" xfId="32263"/>
    <cellStyle name="Normal 6 38 5" xfId="32264"/>
    <cellStyle name="Normal 6 38 6" xfId="32265"/>
    <cellStyle name="Normal 6 38 7" xfId="32266"/>
    <cellStyle name="Normal 6 38 8" xfId="32267"/>
    <cellStyle name="Normal 6 38 9" xfId="32268"/>
    <cellStyle name="Normal 6 39" xfId="32269"/>
    <cellStyle name="Normal 6 39 10" xfId="32270"/>
    <cellStyle name="Normal 6 39 11" xfId="32271"/>
    <cellStyle name="Normal 6 39 12" xfId="32272"/>
    <cellStyle name="Normal 6 39 13" xfId="32273"/>
    <cellStyle name="Normal 6 39 14" xfId="32274"/>
    <cellStyle name="Normal 6 39 15" xfId="32275"/>
    <cellStyle name="Normal 6 39 2" xfId="32276"/>
    <cellStyle name="Normal 6 39 3" xfId="32277"/>
    <cellStyle name="Normal 6 39 4" xfId="32278"/>
    <cellStyle name="Normal 6 39 5" xfId="32279"/>
    <cellStyle name="Normal 6 39 6" xfId="32280"/>
    <cellStyle name="Normal 6 39 7" xfId="32281"/>
    <cellStyle name="Normal 6 39 8" xfId="32282"/>
    <cellStyle name="Normal 6 39 9" xfId="32283"/>
    <cellStyle name="Normal 6 4" xfId="32284"/>
    <cellStyle name="Normal 6 4 10" xfId="32285"/>
    <cellStyle name="Normal 6 4 11" xfId="32286"/>
    <cellStyle name="Normal 6 4 12" xfId="32287"/>
    <cellStyle name="Normal 6 4 13" xfId="32288"/>
    <cellStyle name="Normal 6 4 14" xfId="32289"/>
    <cellStyle name="Normal 6 4 15" xfId="32290"/>
    <cellStyle name="Normal 6 4 2" xfId="32291"/>
    <cellStyle name="Normal 6 4 3" xfId="32292"/>
    <cellStyle name="Normal 6 4 4" xfId="32293"/>
    <cellStyle name="Normal 6 4 5" xfId="32294"/>
    <cellStyle name="Normal 6 4 6" xfId="32295"/>
    <cellStyle name="Normal 6 4 7" xfId="32296"/>
    <cellStyle name="Normal 6 4 8" xfId="32297"/>
    <cellStyle name="Normal 6 4 9" xfId="32298"/>
    <cellStyle name="Normal 6 40" xfId="32299"/>
    <cellStyle name="Normal 6 40 10" xfId="32300"/>
    <cellStyle name="Normal 6 40 11" xfId="32301"/>
    <cellStyle name="Normal 6 40 12" xfId="32302"/>
    <cellStyle name="Normal 6 40 13" xfId="32303"/>
    <cellStyle name="Normal 6 40 14" xfId="32304"/>
    <cellStyle name="Normal 6 40 15" xfId="32305"/>
    <cellStyle name="Normal 6 40 2" xfId="32306"/>
    <cellStyle name="Normal 6 40 3" xfId="32307"/>
    <cellStyle name="Normal 6 40 4" xfId="32308"/>
    <cellStyle name="Normal 6 40 5" xfId="32309"/>
    <cellStyle name="Normal 6 40 6" xfId="32310"/>
    <cellStyle name="Normal 6 40 7" xfId="32311"/>
    <cellStyle name="Normal 6 40 8" xfId="32312"/>
    <cellStyle name="Normal 6 40 9" xfId="32313"/>
    <cellStyle name="Normal 6 41" xfId="32314"/>
    <cellStyle name="Normal 6 41 10" xfId="32315"/>
    <cellStyle name="Normal 6 41 11" xfId="32316"/>
    <cellStyle name="Normal 6 41 12" xfId="32317"/>
    <cellStyle name="Normal 6 41 13" xfId="32318"/>
    <cellStyle name="Normal 6 41 14" xfId="32319"/>
    <cellStyle name="Normal 6 41 15" xfId="32320"/>
    <cellStyle name="Normal 6 41 2" xfId="32321"/>
    <cellStyle name="Normal 6 41 3" xfId="32322"/>
    <cellStyle name="Normal 6 41 4" xfId="32323"/>
    <cellStyle name="Normal 6 41 5" xfId="32324"/>
    <cellStyle name="Normal 6 41 6" xfId="32325"/>
    <cellStyle name="Normal 6 41 7" xfId="32326"/>
    <cellStyle name="Normal 6 41 8" xfId="32327"/>
    <cellStyle name="Normal 6 41 9" xfId="32328"/>
    <cellStyle name="Normal 6 42" xfId="32329"/>
    <cellStyle name="Normal 6 42 10" xfId="32330"/>
    <cellStyle name="Normal 6 42 11" xfId="32331"/>
    <cellStyle name="Normal 6 42 12" xfId="32332"/>
    <cellStyle name="Normal 6 42 13" xfId="32333"/>
    <cellStyle name="Normal 6 42 14" xfId="32334"/>
    <cellStyle name="Normal 6 42 15" xfId="32335"/>
    <cellStyle name="Normal 6 42 2" xfId="32336"/>
    <cellStyle name="Normal 6 42 3" xfId="32337"/>
    <cellStyle name="Normal 6 42 4" xfId="32338"/>
    <cellStyle name="Normal 6 42 5" xfId="32339"/>
    <cellStyle name="Normal 6 42 6" xfId="32340"/>
    <cellStyle name="Normal 6 42 7" xfId="32341"/>
    <cellStyle name="Normal 6 42 8" xfId="32342"/>
    <cellStyle name="Normal 6 42 9" xfId="32343"/>
    <cellStyle name="Normal 6 43" xfId="32344"/>
    <cellStyle name="Normal 6 43 10" xfId="32345"/>
    <cellStyle name="Normal 6 43 11" xfId="32346"/>
    <cellStyle name="Normal 6 43 12" xfId="32347"/>
    <cellStyle name="Normal 6 43 13" xfId="32348"/>
    <cellStyle name="Normal 6 43 14" xfId="32349"/>
    <cellStyle name="Normal 6 43 15" xfId="32350"/>
    <cellStyle name="Normal 6 43 2" xfId="32351"/>
    <cellStyle name="Normal 6 43 3" xfId="32352"/>
    <cellStyle name="Normal 6 43 4" xfId="32353"/>
    <cellStyle name="Normal 6 43 5" xfId="32354"/>
    <cellStyle name="Normal 6 43 6" xfId="32355"/>
    <cellStyle name="Normal 6 43 7" xfId="32356"/>
    <cellStyle name="Normal 6 43 8" xfId="32357"/>
    <cellStyle name="Normal 6 43 9" xfId="32358"/>
    <cellStyle name="Normal 6 44" xfId="32359"/>
    <cellStyle name="Normal 6 44 10" xfId="32360"/>
    <cellStyle name="Normal 6 44 11" xfId="32361"/>
    <cellStyle name="Normal 6 44 12" xfId="32362"/>
    <cellStyle name="Normal 6 44 13" xfId="32363"/>
    <cellStyle name="Normal 6 44 14" xfId="32364"/>
    <cellStyle name="Normal 6 44 15" xfId="32365"/>
    <cellStyle name="Normal 6 44 2" xfId="32366"/>
    <cellStyle name="Normal 6 44 3" xfId="32367"/>
    <cellStyle name="Normal 6 44 4" xfId="32368"/>
    <cellStyle name="Normal 6 44 5" xfId="32369"/>
    <cellStyle name="Normal 6 44 6" xfId="32370"/>
    <cellStyle name="Normal 6 44 7" xfId="32371"/>
    <cellStyle name="Normal 6 44 8" xfId="32372"/>
    <cellStyle name="Normal 6 44 9" xfId="32373"/>
    <cellStyle name="Normal 6 45" xfId="32374"/>
    <cellStyle name="Normal 6 45 10" xfId="32375"/>
    <cellStyle name="Normal 6 45 11" xfId="32376"/>
    <cellStyle name="Normal 6 45 12" xfId="32377"/>
    <cellStyle name="Normal 6 45 13" xfId="32378"/>
    <cellStyle name="Normal 6 45 14" xfId="32379"/>
    <cellStyle name="Normal 6 45 15" xfId="32380"/>
    <cellStyle name="Normal 6 45 2" xfId="32381"/>
    <cellStyle name="Normal 6 45 3" xfId="32382"/>
    <cellStyle name="Normal 6 45 4" xfId="32383"/>
    <cellStyle name="Normal 6 45 5" xfId="32384"/>
    <cellStyle name="Normal 6 45 6" xfId="32385"/>
    <cellStyle name="Normal 6 45 7" xfId="32386"/>
    <cellStyle name="Normal 6 45 8" xfId="32387"/>
    <cellStyle name="Normal 6 45 9" xfId="32388"/>
    <cellStyle name="Normal 6 46" xfId="32389"/>
    <cellStyle name="Normal 6 46 10" xfId="32390"/>
    <cellStyle name="Normal 6 46 11" xfId="32391"/>
    <cellStyle name="Normal 6 46 12" xfId="32392"/>
    <cellStyle name="Normal 6 46 13" xfId="32393"/>
    <cellStyle name="Normal 6 46 14" xfId="32394"/>
    <cellStyle name="Normal 6 46 15" xfId="32395"/>
    <cellStyle name="Normal 6 46 16" xfId="32396"/>
    <cellStyle name="Normal 6 46 17" xfId="32397"/>
    <cellStyle name="Normal 6 46 18" xfId="32398"/>
    <cellStyle name="Normal 6 46 19" xfId="32399"/>
    <cellStyle name="Normal 6 46 2" xfId="32400"/>
    <cellStyle name="Normal 6 46 20" xfId="32401"/>
    <cellStyle name="Normal 6 46 21" xfId="32402"/>
    <cellStyle name="Normal 6 46 22" xfId="32403"/>
    <cellStyle name="Normal 6 46 23" xfId="32404"/>
    <cellStyle name="Normal 6 46 3" xfId="32405"/>
    <cellStyle name="Normal 6 46 4" xfId="32406"/>
    <cellStyle name="Normal 6 46 5" xfId="32407"/>
    <cellStyle name="Normal 6 46 6" xfId="32408"/>
    <cellStyle name="Normal 6 46 7" xfId="32409"/>
    <cellStyle name="Normal 6 46 8" xfId="32410"/>
    <cellStyle name="Normal 6 46 9" xfId="32411"/>
    <cellStyle name="Normal 6 47" xfId="32412"/>
    <cellStyle name="Normal 6 47 10" xfId="32413"/>
    <cellStyle name="Normal 6 47 11" xfId="32414"/>
    <cellStyle name="Normal 6 47 12" xfId="32415"/>
    <cellStyle name="Normal 6 47 13" xfId="32416"/>
    <cellStyle name="Normal 6 47 14" xfId="32417"/>
    <cellStyle name="Normal 6 47 15" xfId="32418"/>
    <cellStyle name="Normal 6 47 16" xfId="32419"/>
    <cellStyle name="Normal 6 47 17" xfId="32420"/>
    <cellStyle name="Normal 6 47 18" xfId="32421"/>
    <cellStyle name="Normal 6 47 19" xfId="32422"/>
    <cellStyle name="Normal 6 47 2" xfId="32423"/>
    <cellStyle name="Normal 6 47 20" xfId="32424"/>
    <cellStyle name="Normal 6 47 21" xfId="32425"/>
    <cellStyle name="Normal 6 47 22" xfId="32426"/>
    <cellStyle name="Normal 6 47 23" xfId="32427"/>
    <cellStyle name="Normal 6 47 3" xfId="32428"/>
    <cellStyle name="Normal 6 47 4" xfId="32429"/>
    <cellStyle name="Normal 6 47 5" xfId="32430"/>
    <cellStyle name="Normal 6 47 6" xfId="32431"/>
    <cellStyle name="Normal 6 47 7" xfId="32432"/>
    <cellStyle name="Normal 6 47 8" xfId="32433"/>
    <cellStyle name="Normal 6 47 9" xfId="32434"/>
    <cellStyle name="Normal 6 48" xfId="32435"/>
    <cellStyle name="Normal 6 48 10" xfId="32436"/>
    <cellStyle name="Normal 6 48 11" xfId="32437"/>
    <cellStyle name="Normal 6 48 12" xfId="32438"/>
    <cellStyle name="Normal 6 48 13" xfId="32439"/>
    <cellStyle name="Normal 6 48 14" xfId="32440"/>
    <cellStyle name="Normal 6 48 15" xfId="32441"/>
    <cellStyle name="Normal 6 48 16" xfId="32442"/>
    <cellStyle name="Normal 6 48 17" xfId="32443"/>
    <cellStyle name="Normal 6 48 18" xfId="32444"/>
    <cellStyle name="Normal 6 48 19" xfId="32445"/>
    <cellStyle name="Normal 6 48 2" xfId="32446"/>
    <cellStyle name="Normal 6 48 20" xfId="32447"/>
    <cellStyle name="Normal 6 48 21" xfId="32448"/>
    <cellStyle name="Normal 6 48 22" xfId="32449"/>
    <cellStyle name="Normal 6 48 23" xfId="32450"/>
    <cellStyle name="Normal 6 48 3" xfId="32451"/>
    <cellStyle name="Normal 6 48 4" xfId="32452"/>
    <cellStyle name="Normal 6 48 5" xfId="32453"/>
    <cellStyle name="Normal 6 48 6" xfId="32454"/>
    <cellStyle name="Normal 6 48 7" xfId="32455"/>
    <cellStyle name="Normal 6 48 8" xfId="32456"/>
    <cellStyle name="Normal 6 48 9" xfId="32457"/>
    <cellStyle name="Normal 6 49" xfId="32458"/>
    <cellStyle name="Normal 6 49 10" xfId="32459"/>
    <cellStyle name="Normal 6 49 11" xfId="32460"/>
    <cellStyle name="Normal 6 49 12" xfId="32461"/>
    <cellStyle name="Normal 6 49 13" xfId="32462"/>
    <cellStyle name="Normal 6 49 14" xfId="32463"/>
    <cellStyle name="Normal 6 49 15" xfId="32464"/>
    <cellStyle name="Normal 6 49 2" xfId="32465"/>
    <cellStyle name="Normal 6 49 3" xfId="32466"/>
    <cellStyle name="Normal 6 49 4" xfId="32467"/>
    <cellStyle name="Normal 6 49 5" xfId="32468"/>
    <cellStyle name="Normal 6 49 6" xfId="32469"/>
    <cellStyle name="Normal 6 49 7" xfId="32470"/>
    <cellStyle name="Normal 6 49 8" xfId="32471"/>
    <cellStyle name="Normal 6 49 9" xfId="32472"/>
    <cellStyle name="Normal 6 5" xfId="32473"/>
    <cellStyle name="Normal 6 5 10" xfId="32474"/>
    <cellStyle name="Normal 6 5 11" xfId="32475"/>
    <cellStyle name="Normal 6 5 12" xfId="32476"/>
    <cellStyle name="Normal 6 5 13" xfId="32477"/>
    <cellStyle name="Normal 6 5 14" xfId="32478"/>
    <cellStyle name="Normal 6 5 15" xfId="32479"/>
    <cellStyle name="Normal 6 5 2" xfId="32480"/>
    <cellStyle name="Normal 6 5 3" xfId="32481"/>
    <cellStyle name="Normal 6 5 4" xfId="32482"/>
    <cellStyle name="Normal 6 5 5" xfId="32483"/>
    <cellStyle name="Normal 6 5 6" xfId="32484"/>
    <cellStyle name="Normal 6 5 7" xfId="32485"/>
    <cellStyle name="Normal 6 5 8" xfId="32486"/>
    <cellStyle name="Normal 6 5 9" xfId="32487"/>
    <cellStyle name="Normal 6 50" xfId="32488"/>
    <cellStyle name="Normal 6 50 10" xfId="32489"/>
    <cellStyle name="Normal 6 50 11" xfId="32490"/>
    <cellStyle name="Normal 6 50 12" xfId="32491"/>
    <cellStyle name="Normal 6 50 13" xfId="32492"/>
    <cellStyle name="Normal 6 50 14" xfId="32493"/>
    <cellStyle name="Normal 6 50 15" xfId="32494"/>
    <cellStyle name="Normal 6 50 2" xfId="32495"/>
    <cellStyle name="Normal 6 50 3" xfId="32496"/>
    <cellStyle name="Normal 6 50 4" xfId="32497"/>
    <cellStyle name="Normal 6 50 5" xfId="32498"/>
    <cellStyle name="Normal 6 50 6" xfId="32499"/>
    <cellStyle name="Normal 6 50 7" xfId="32500"/>
    <cellStyle name="Normal 6 50 8" xfId="32501"/>
    <cellStyle name="Normal 6 50 9" xfId="32502"/>
    <cellStyle name="Normal 6 51" xfId="32503"/>
    <cellStyle name="Normal 6 51 10" xfId="32504"/>
    <cellStyle name="Normal 6 51 11" xfId="32505"/>
    <cellStyle name="Normal 6 51 12" xfId="32506"/>
    <cellStyle name="Normal 6 51 13" xfId="32507"/>
    <cellStyle name="Normal 6 51 14" xfId="32508"/>
    <cellStyle name="Normal 6 51 15" xfId="32509"/>
    <cellStyle name="Normal 6 51 2" xfId="32510"/>
    <cellStyle name="Normal 6 51 3" xfId="32511"/>
    <cellStyle name="Normal 6 51 4" xfId="32512"/>
    <cellStyle name="Normal 6 51 5" xfId="32513"/>
    <cellStyle name="Normal 6 51 6" xfId="32514"/>
    <cellStyle name="Normal 6 51 7" xfId="32515"/>
    <cellStyle name="Normal 6 51 8" xfId="32516"/>
    <cellStyle name="Normal 6 51 9" xfId="32517"/>
    <cellStyle name="Normal 6 52" xfId="32518"/>
    <cellStyle name="Normal 6 52 10" xfId="32519"/>
    <cellStyle name="Normal 6 52 11" xfId="32520"/>
    <cellStyle name="Normal 6 52 12" xfId="32521"/>
    <cellStyle name="Normal 6 52 13" xfId="32522"/>
    <cellStyle name="Normal 6 52 14" xfId="32523"/>
    <cellStyle name="Normal 6 52 15" xfId="32524"/>
    <cellStyle name="Normal 6 52 2" xfId="32525"/>
    <cellStyle name="Normal 6 52 3" xfId="32526"/>
    <cellStyle name="Normal 6 52 4" xfId="32527"/>
    <cellStyle name="Normal 6 52 5" xfId="32528"/>
    <cellStyle name="Normal 6 52 6" xfId="32529"/>
    <cellStyle name="Normal 6 52 7" xfId="32530"/>
    <cellStyle name="Normal 6 52 8" xfId="32531"/>
    <cellStyle name="Normal 6 52 9" xfId="32532"/>
    <cellStyle name="Normal 6 53" xfId="32533"/>
    <cellStyle name="Normal 6 53 10" xfId="32534"/>
    <cellStyle name="Normal 6 53 11" xfId="32535"/>
    <cellStyle name="Normal 6 53 12" xfId="32536"/>
    <cellStyle name="Normal 6 53 13" xfId="32537"/>
    <cellStyle name="Normal 6 53 14" xfId="32538"/>
    <cellStyle name="Normal 6 53 15" xfId="32539"/>
    <cellStyle name="Normal 6 53 2" xfId="32540"/>
    <cellStyle name="Normal 6 53 3" xfId="32541"/>
    <cellStyle name="Normal 6 53 4" xfId="32542"/>
    <cellStyle name="Normal 6 53 5" xfId="32543"/>
    <cellStyle name="Normal 6 53 6" xfId="32544"/>
    <cellStyle name="Normal 6 53 7" xfId="32545"/>
    <cellStyle name="Normal 6 53 8" xfId="32546"/>
    <cellStyle name="Normal 6 53 9" xfId="32547"/>
    <cellStyle name="Normal 6 54" xfId="32548"/>
    <cellStyle name="Normal 6 54 10" xfId="32549"/>
    <cellStyle name="Normal 6 54 11" xfId="32550"/>
    <cellStyle name="Normal 6 54 12" xfId="32551"/>
    <cellStyle name="Normal 6 54 13" xfId="32552"/>
    <cellStyle name="Normal 6 54 14" xfId="32553"/>
    <cellStyle name="Normal 6 54 15" xfId="32554"/>
    <cellStyle name="Normal 6 54 2" xfId="32555"/>
    <cellStyle name="Normal 6 54 3" xfId="32556"/>
    <cellStyle name="Normal 6 54 4" xfId="32557"/>
    <cellStyle name="Normal 6 54 5" xfId="32558"/>
    <cellStyle name="Normal 6 54 6" xfId="32559"/>
    <cellStyle name="Normal 6 54 7" xfId="32560"/>
    <cellStyle name="Normal 6 54 8" xfId="32561"/>
    <cellStyle name="Normal 6 54 9" xfId="32562"/>
    <cellStyle name="Normal 6 55" xfId="32563"/>
    <cellStyle name="Normal 6 55 10" xfId="32564"/>
    <cellStyle name="Normal 6 55 11" xfId="32565"/>
    <cellStyle name="Normal 6 55 12" xfId="32566"/>
    <cellStyle name="Normal 6 55 13" xfId="32567"/>
    <cellStyle name="Normal 6 55 14" xfId="32568"/>
    <cellStyle name="Normal 6 55 15" xfId="32569"/>
    <cellStyle name="Normal 6 55 2" xfId="32570"/>
    <cellStyle name="Normal 6 55 3" xfId="32571"/>
    <cellStyle name="Normal 6 55 4" xfId="32572"/>
    <cellStyle name="Normal 6 55 5" xfId="32573"/>
    <cellStyle name="Normal 6 55 6" xfId="32574"/>
    <cellStyle name="Normal 6 55 7" xfId="32575"/>
    <cellStyle name="Normal 6 55 8" xfId="32576"/>
    <cellStyle name="Normal 6 55 9" xfId="32577"/>
    <cellStyle name="Normal 6 56" xfId="32578"/>
    <cellStyle name="Normal 6 56 10" xfId="32579"/>
    <cellStyle name="Normal 6 56 11" xfId="32580"/>
    <cellStyle name="Normal 6 56 12" xfId="32581"/>
    <cellStyle name="Normal 6 56 13" xfId="32582"/>
    <cellStyle name="Normal 6 56 14" xfId="32583"/>
    <cellStyle name="Normal 6 56 15" xfId="32584"/>
    <cellStyle name="Normal 6 56 2" xfId="32585"/>
    <cellStyle name="Normal 6 56 3" xfId="32586"/>
    <cellStyle name="Normal 6 56 4" xfId="32587"/>
    <cellStyle name="Normal 6 56 5" xfId="32588"/>
    <cellStyle name="Normal 6 56 6" xfId="32589"/>
    <cellStyle name="Normal 6 56 7" xfId="32590"/>
    <cellStyle name="Normal 6 56 8" xfId="32591"/>
    <cellStyle name="Normal 6 56 9" xfId="32592"/>
    <cellStyle name="Normal 6 57" xfId="32593"/>
    <cellStyle name="Normal 6 57 10" xfId="32594"/>
    <cellStyle name="Normal 6 57 11" xfId="32595"/>
    <cellStyle name="Normal 6 57 12" xfId="32596"/>
    <cellStyle name="Normal 6 57 13" xfId="32597"/>
    <cellStyle name="Normal 6 57 14" xfId="32598"/>
    <cellStyle name="Normal 6 57 15" xfId="32599"/>
    <cellStyle name="Normal 6 57 2" xfId="32600"/>
    <cellStyle name="Normal 6 57 3" xfId="32601"/>
    <cellStyle name="Normal 6 57 4" xfId="32602"/>
    <cellStyle name="Normal 6 57 5" xfId="32603"/>
    <cellStyle name="Normal 6 57 6" xfId="32604"/>
    <cellStyle name="Normal 6 57 7" xfId="32605"/>
    <cellStyle name="Normal 6 57 8" xfId="32606"/>
    <cellStyle name="Normal 6 57 9" xfId="32607"/>
    <cellStyle name="Normal 6 58" xfId="32608"/>
    <cellStyle name="Normal 6 58 10" xfId="32609"/>
    <cellStyle name="Normal 6 58 11" xfId="32610"/>
    <cellStyle name="Normal 6 58 12" xfId="32611"/>
    <cellStyle name="Normal 6 58 13" xfId="32612"/>
    <cellStyle name="Normal 6 58 14" xfId="32613"/>
    <cellStyle name="Normal 6 58 15" xfId="32614"/>
    <cellStyle name="Normal 6 58 2" xfId="32615"/>
    <cellStyle name="Normal 6 58 3" xfId="32616"/>
    <cellStyle name="Normal 6 58 4" xfId="32617"/>
    <cellStyle name="Normal 6 58 5" xfId="32618"/>
    <cellStyle name="Normal 6 58 6" xfId="32619"/>
    <cellStyle name="Normal 6 58 7" xfId="32620"/>
    <cellStyle name="Normal 6 58 8" xfId="32621"/>
    <cellStyle name="Normal 6 58 9" xfId="32622"/>
    <cellStyle name="Normal 6 59" xfId="32623"/>
    <cellStyle name="Normal 6 59 10" xfId="32624"/>
    <cellStyle name="Normal 6 59 11" xfId="32625"/>
    <cellStyle name="Normal 6 59 12" xfId="32626"/>
    <cellStyle name="Normal 6 59 13" xfId="32627"/>
    <cellStyle name="Normal 6 59 14" xfId="32628"/>
    <cellStyle name="Normal 6 59 15" xfId="32629"/>
    <cellStyle name="Normal 6 59 2" xfId="32630"/>
    <cellStyle name="Normal 6 59 3" xfId="32631"/>
    <cellStyle name="Normal 6 59 4" xfId="32632"/>
    <cellStyle name="Normal 6 59 5" xfId="32633"/>
    <cellStyle name="Normal 6 59 6" xfId="32634"/>
    <cellStyle name="Normal 6 59 7" xfId="32635"/>
    <cellStyle name="Normal 6 59 8" xfId="32636"/>
    <cellStyle name="Normal 6 59 9" xfId="32637"/>
    <cellStyle name="Normal 6 6" xfId="32638"/>
    <cellStyle name="Normal 6 6 10" xfId="32639"/>
    <cellStyle name="Normal 6 6 11" xfId="32640"/>
    <cellStyle name="Normal 6 6 12" xfId="32641"/>
    <cellStyle name="Normal 6 6 13" xfId="32642"/>
    <cellStyle name="Normal 6 6 14" xfId="32643"/>
    <cellStyle name="Normal 6 6 15" xfId="32644"/>
    <cellStyle name="Normal 6 6 16" xfId="32645"/>
    <cellStyle name="Normal 6 6 17" xfId="32646"/>
    <cellStyle name="Normal 6 6 18" xfId="32647"/>
    <cellStyle name="Normal 6 6 19" xfId="32648"/>
    <cellStyle name="Normal 6 6 2" xfId="32649"/>
    <cellStyle name="Normal 6 6 20" xfId="32650"/>
    <cellStyle name="Normal 6 6 21" xfId="32651"/>
    <cellStyle name="Normal 6 6 22" xfId="32652"/>
    <cellStyle name="Normal 6 6 23" xfId="32653"/>
    <cellStyle name="Normal 6 6 24" xfId="32654"/>
    <cellStyle name="Normal 6 6 25" xfId="32655"/>
    <cellStyle name="Normal 6 6 26" xfId="32656"/>
    <cellStyle name="Normal 6 6 27" xfId="32657"/>
    <cellStyle name="Normal 6 6 28" xfId="32658"/>
    <cellStyle name="Normal 6 6 29" xfId="32659"/>
    <cellStyle name="Normal 6 6 3" xfId="32660"/>
    <cellStyle name="Normal 6 6 30" xfId="32661"/>
    <cellStyle name="Normal 6 6 4" xfId="32662"/>
    <cellStyle name="Normal 6 6 5" xfId="32663"/>
    <cellStyle name="Normal 6 6 6" xfId="32664"/>
    <cellStyle name="Normal 6 6 7" xfId="32665"/>
    <cellStyle name="Normal 6 6 8" xfId="32666"/>
    <cellStyle name="Normal 6 6 9" xfId="32667"/>
    <cellStyle name="Normal 6 60" xfId="32668"/>
    <cellStyle name="Normal 6 60 10" xfId="32669"/>
    <cellStyle name="Normal 6 60 11" xfId="32670"/>
    <cellStyle name="Normal 6 60 12" xfId="32671"/>
    <cellStyle name="Normal 6 60 13" xfId="32672"/>
    <cellStyle name="Normal 6 60 14" xfId="32673"/>
    <cellStyle name="Normal 6 60 15" xfId="32674"/>
    <cellStyle name="Normal 6 60 2" xfId="32675"/>
    <cellStyle name="Normal 6 60 3" xfId="32676"/>
    <cellStyle name="Normal 6 60 4" xfId="32677"/>
    <cellStyle name="Normal 6 60 5" xfId="32678"/>
    <cellStyle name="Normal 6 60 6" xfId="32679"/>
    <cellStyle name="Normal 6 60 7" xfId="32680"/>
    <cellStyle name="Normal 6 60 8" xfId="32681"/>
    <cellStyle name="Normal 6 60 9" xfId="32682"/>
    <cellStyle name="Normal 6 61" xfId="32683"/>
    <cellStyle name="Normal 6 62" xfId="32684"/>
    <cellStyle name="Normal 6 63" xfId="32685"/>
    <cellStyle name="Normal 6 64" xfId="32686"/>
    <cellStyle name="Normal 6 65" xfId="32687"/>
    <cellStyle name="Normal 6 66" xfId="32688"/>
    <cellStyle name="Normal 6 67" xfId="32689"/>
    <cellStyle name="Normal 6 68" xfId="32690"/>
    <cellStyle name="Normal 6 69" xfId="32691"/>
    <cellStyle name="Normal 6 7" xfId="32692"/>
    <cellStyle name="Normal 6 7 10" xfId="32693"/>
    <cellStyle name="Normal 6 7 11" xfId="32694"/>
    <cellStyle name="Normal 6 7 12" xfId="32695"/>
    <cellStyle name="Normal 6 7 13" xfId="32696"/>
    <cellStyle name="Normal 6 7 14" xfId="32697"/>
    <cellStyle name="Normal 6 7 15" xfId="32698"/>
    <cellStyle name="Normal 6 7 16" xfId="32699"/>
    <cellStyle name="Normal 6 7 17" xfId="32700"/>
    <cellStyle name="Normal 6 7 18" xfId="32701"/>
    <cellStyle name="Normal 6 7 19" xfId="32702"/>
    <cellStyle name="Normal 6 7 2" xfId="32703"/>
    <cellStyle name="Normal 6 7 20" xfId="32704"/>
    <cellStyle name="Normal 6 7 21" xfId="32705"/>
    <cellStyle name="Normal 6 7 22" xfId="32706"/>
    <cellStyle name="Normal 6 7 23" xfId="32707"/>
    <cellStyle name="Normal 6 7 24" xfId="32708"/>
    <cellStyle name="Normal 6 7 25" xfId="32709"/>
    <cellStyle name="Normal 6 7 26" xfId="32710"/>
    <cellStyle name="Normal 6 7 27" xfId="32711"/>
    <cellStyle name="Normal 6 7 28" xfId="32712"/>
    <cellStyle name="Normal 6 7 29" xfId="32713"/>
    <cellStyle name="Normal 6 7 3" xfId="32714"/>
    <cellStyle name="Normal 6 7 30" xfId="32715"/>
    <cellStyle name="Normal 6 7 4" xfId="32716"/>
    <cellStyle name="Normal 6 7 5" xfId="32717"/>
    <cellStyle name="Normal 6 7 6" xfId="32718"/>
    <cellStyle name="Normal 6 7 7" xfId="32719"/>
    <cellStyle name="Normal 6 7 8" xfId="32720"/>
    <cellStyle name="Normal 6 7 9" xfId="32721"/>
    <cellStyle name="Normal 6 70" xfId="32722"/>
    <cellStyle name="Normal 6 71" xfId="32723"/>
    <cellStyle name="Normal 6 72" xfId="32724"/>
    <cellStyle name="Normal 6 73" xfId="32725"/>
    <cellStyle name="Normal 6 74" xfId="32726"/>
    <cellStyle name="Normal 6 75" xfId="32727"/>
    <cellStyle name="Normal 6 76" xfId="32728"/>
    <cellStyle name="Normal 6 77" xfId="32729"/>
    <cellStyle name="Normal 6 78" xfId="32730"/>
    <cellStyle name="Normal 6 79" xfId="32731"/>
    <cellStyle name="Normal 6 8" xfId="32732"/>
    <cellStyle name="Normal 6 8 10" xfId="32733"/>
    <cellStyle name="Normal 6 8 11" xfId="32734"/>
    <cellStyle name="Normal 6 8 12" xfId="32735"/>
    <cellStyle name="Normal 6 8 13" xfId="32736"/>
    <cellStyle name="Normal 6 8 14" xfId="32737"/>
    <cellStyle name="Normal 6 8 15" xfId="32738"/>
    <cellStyle name="Normal 6 8 2" xfId="32739"/>
    <cellStyle name="Normal 6 8 3" xfId="32740"/>
    <cellStyle name="Normal 6 8 4" xfId="32741"/>
    <cellStyle name="Normal 6 8 5" xfId="32742"/>
    <cellStyle name="Normal 6 8 6" xfId="32743"/>
    <cellStyle name="Normal 6 8 7" xfId="32744"/>
    <cellStyle name="Normal 6 8 8" xfId="32745"/>
    <cellStyle name="Normal 6 8 9" xfId="32746"/>
    <cellStyle name="Normal 6 80" xfId="32747"/>
    <cellStyle name="Normal 6 81" xfId="32748"/>
    <cellStyle name="Normal 6 82" xfId="32749"/>
    <cellStyle name="Normal 6 83" xfId="32750"/>
    <cellStyle name="Normal 6 84" xfId="32751"/>
    <cellStyle name="Normal 6 85" xfId="32752"/>
    <cellStyle name="Normal 6 86" xfId="32753"/>
    <cellStyle name="Normal 6 9" xfId="32754"/>
    <cellStyle name="Normal 6 9 10" xfId="32755"/>
    <cellStyle name="Normal 6 9 11" xfId="32756"/>
    <cellStyle name="Normal 6 9 12" xfId="32757"/>
    <cellStyle name="Normal 6 9 13" xfId="32758"/>
    <cellStyle name="Normal 6 9 14" xfId="32759"/>
    <cellStyle name="Normal 6 9 15" xfId="32760"/>
    <cellStyle name="Normal 6 9 2" xfId="32761"/>
    <cellStyle name="Normal 6 9 3" xfId="32762"/>
    <cellStyle name="Normal 6 9 4" xfId="32763"/>
    <cellStyle name="Normal 6 9 5" xfId="32764"/>
    <cellStyle name="Normal 6 9 6" xfId="32765"/>
    <cellStyle name="Normal 6 9 7" xfId="32766"/>
    <cellStyle name="Normal 6 9 8" xfId="32767"/>
    <cellStyle name="Normal 6 9 9" xfId="32768"/>
    <cellStyle name="Normal 60" xfId="32769"/>
    <cellStyle name="Normal 60 10" xfId="32770"/>
    <cellStyle name="Normal 60 11" xfId="32771"/>
    <cellStyle name="Normal 60 12" xfId="32772"/>
    <cellStyle name="Normal 60 13" xfId="32773"/>
    <cellStyle name="Normal 60 14" xfId="32774"/>
    <cellStyle name="Normal 60 15" xfId="32775"/>
    <cellStyle name="Normal 60 2" xfId="32776"/>
    <cellStyle name="Normal 60 3" xfId="32777"/>
    <cellStyle name="Normal 60 4" xfId="32778"/>
    <cellStyle name="Normal 60 5" xfId="32779"/>
    <cellStyle name="Normal 60 6" xfId="32780"/>
    <cellStyle name="Normal 60 7" xfId="32781"/>
    <cellStyle name="Normal 60 8" xfId="32782"/>
    <cellStyle name="Normal 60 9" xfId="32783"/>
    <cellStyle name="Normal 61" xfId="32784"/>
    <cellStyle name="Normal 61 10" xfId="32785"/>
    <cellStyle name="Normal 61 11" xfId="32786"/>
    <cellStyle name="Normal 61 12" xfId="32787"/>
    <cellStyle name="Normal 61 13" xfId="32788"/>
    <cellStyle name="Normal 61 14" xfId="32789"/>
    <cellStyle name="Normal 61 15" xfId="32790"/>
    <cellStyle name="Normal 61 2" xfId="32791"/>
    <cellStyle name="Normal 61 3" xfId="32792"/>
    <cellStyle name="Normal 61 4" xfId="32793"/>
    <cellStyle name="Normal 61 5" xfId="32794"/>
    <cellStyle name="Normal 61 6" xfId="32795"/>
    <cellStyle name="Normal 61 7" xfId="32796"/>
    <cellStyle name="Normal 61 8" xfId="32797"/>
    <cellStyle name="Normal 61 9" xfId="32798"/>
    <cellStyle name="Normal 62" xfId="32799"/>
    <cellStyle name="Normal 62 10" xfId="32800"/>
    <cellStyle name="Normal 62 11" xfId="32801"/>
    <cellStyle name="Normal 62 12" xfId="32802"/>
    <cellStyle name="Normal 62 13" xfId="32803"/>
    <cellStyle name="Normal 62 14" xfId="32804"/>
    <cellStyle name="Normal 62 15" xfId="32805"/>
    <cellStyle name="Normal 62 2" xfId="32806"/>
    <cellStyle name="Normal 62 3" xfId="32807"/>
    <cellStyle name="Normal 62 4" xfId="32808"/>
    <cellStyle name="Normal 62 5" xfId="32809"/>
    <cellStyle name="Normal 62 6" xfId="32810"/>
    <cellStyle name="Normal 62 7" xfId="32811"/>
    <cellStyle name="Normal 62 8" xfId="32812"/>
    <cellStyle name="Normal 62 9" xfId="32813"/>
    <cellStyle name="Normal 63" xfId="32814"/>
    <cellStyle name="Normal 63 10" xfId="32815"/>
    <cellStyle name="Normal 63 11" xfId="32816"/>
    <cellStyle name="Normal 63 12" xfId="32817"/>
    <cellStyle name="Normal 63 13" xfId="32818"/>
    <cellStyle name="Normal 63 14" xfId="32819"/>
    <cellStyle name="Normal 63 15" xfId="32820"/>
    <cellStyle name="Normal 63 2" xfId="32821"/>
    <cellStyle name="Normal 63 3" xfId="32822"/>
    <cellStyle name="Normal 63 4" xfId="32823"/>
    <cellStyle name="Normal 63 5" xfId="32824"/>
    <cellStyle name="Normal 63 6" xfId="32825"/>
    <cellStyle name="Normal 63 7" xfId="32826"/>
    <cellStyle name="Normal 63 8" xfId="32827"/>
    <cellStyle name="Normal 63 9" xfId="32828"/>
    <cellStyle name="Normal 64" xfId="32829"/>
    <cellStyle name="Normal 64 10" xfId="32830"/>
    <cellStyle name="Normal 64 11" xfId="32831"/>
    <cellStyle name="Normal 64 12" xfId="32832"/>
    <cellStyle name="Normal 64 13" xfId="32833"/>
    <cellStyle name="Normal 64 14" xfId="32834"/>
    <cellStyle name="Normal 64 15" xfId="32835"/>
    <cellStyle name="Normal 64 2" xfId="32836"/>
    <cellStyle name="Normal 64 3" xfId="32837"/>
    <cellStyle name="Normal 64 4" xfId="32838"/>
    <cellStyle name="Normal 64 5" xfId="32839"/>
    <cellStyle name="Normal 64 6" xfId="32840"/>
    <cellStyle name="Normal 64 7" xfId="32841"/>
    <cellStyle name="Normal 64 8" xfId="32842"/>
    <cellStyle name="Normal 64 9" xfId="32843"/>
    <cellStyle name="Normal 65" xfId="32844"/>
    <cellStyle name="Normal 65 10" xfId="32845"/>
    <cellStyle name="Normal 65 11" xfId="32846"/>
    <cellStyle name="Normal 65 12" xfId="32847"/>
    <cellStyle name="Normal 65 13" xfId="32848"/>
    <cellStyle name="Normal 65 14" xfId="32849"/>
    <cellStyle name="Normal 65 15" xfId="32850"/>
    <cellStyle name="Normal 65 2" xfId="32851"/>
    <cellStyle name="Normal 65 3" xfId="32852"/>
    <cellStyle name="Normal 65 4" xfId="32853"/>
    <cellStyle name="Normal 65 5" xfId="32854"/>
    <cellStyle name="Normal 65 6" xfId="32855"/>
    <cellStyle name="Normal 65 7" xfId="32856"/>
    <cellStyle name="Normal 65 8" xfId="32857"/>
    <cellStyle name="Normal 65 9" xfId="32858"/>
    <cellStyle name="Normal 66" xfId="32859"/>
    <cellStyle name="Normal 66 10" xfId="32860"/>
    <cellStyle name="Normal 66 11" xfId="32861"/>
    <cellStyle name="Normal 66 12" xfId="32862"/>
    <cellStyle name="Normal 66 13" xfId="32863"/>
    <cellStyle name="Normal 66 14" xfId="32864"/>
    <cellStyle name="Normal 66 15" xfId="32865"/>
    <cellStyle name="Normal 66 2" xfId="32866"/>
    <cellStyle name="Normal 66 3" xfId="32867"/>
    <cellStyle name="Normal 66 4" xfId="32868"/>
    <cellStyle name="Normal 66 5" xfId="32869"/>
    <cellStyle name="Normal 66 6" xfId="32870"/>
    <cellStyle name="Normal 66 7" xfId="32871"/>
    <cellStyle name="Normal 66 8" xfId="32872"/>
    <cellStyle name="Normal 66 9" xfId="32873"/>
    <cellStyle name="Normal 67" xfId="32874"/>
    <cellStyle name="Normal 67 10" xfId="32875"/>
    <cellStyle name="Normal 67 11" xfId="32876"/>
    <cellStyle name="Normal 67 12" xfId="32877"/>
    <cellStyle name="Normal 67 13" xfId="32878"/>
    <cellStyle name="Normal 67 14" xfId="32879"/>
    <cellStyle name="Normal 67 15" xfId="32880"/>
    <cellStyle name="Normal 67 2" xfId="32881"/>
    <cellStyle name="Normal 67 3" xfId="32882"/>
    <cellStyle name="Normal 67 4" xfId="32883"/>
    <cellStyle name="Normal 67 5" xfId="32884"/>
    <cellStyle name="Normal 67 6" xfId="32885"/>
    <cellStyle name="Normal 67 7" xfId="32886"/>
    <cellStyle name="Normal 67 8" xfId="32887"/>
    <cellStyle name="Normal 67 9" xfId="32888"/>
    <cellStyle name="Normal 68" xfId="32889"/>
    <cellStyle name="Normal 68 10" xfId="32890"/>
    <cellStyle name="Normal 68 11" xfId="32891"/>
    <cellStyle name="Normal 68 12" xfId="32892"/>
    <cellStyle name="Normal 68 13" xfId="32893"/>
    <cellStyle name="Normal 68 14" xfId="32894"/>
    <cellStyle name="Normal 68 15" xfId="32895"/>
    <cellStyle name="Normal 68 2" xfId="32896"/>
    <cellStyle name="Normal 68 3" xfId="32897"/>
    <cellStyle name="Normal 68 4" xfId="32898"/>
    <cellStyle name="Normal 68 5" xfId="32899"/>
    <cellStyle name="Normal 68 6" xfId="32900"/>
    <cellStyle name="Normal 68 7" xfId="32901"/>
    <cellStyle name="Normal 68 8" xfId="32902"/>
    <cellStyle name="Normal 68 9" xfId="32903"/>
    <cellStyle name="Normal 69" xfId="32904"/>
    <cellStyle name="Normal 69 10" xfId="32905"/>
    <cellStyle name="Normal 69 11" xfId="32906"/>
    <cellStyle name="Normal 69 12" xfId="32907"/>
    <cellStyle name="Normal 69 13" xfId="32908"/>
    <cellStyle name="Normal 69 14" xfId="32909"/>
    <cellStyle name="Normal 69 15" xfId="32910"/>
    <cellStyle name="Normal 69 2" xfId="32911"/>
    <cellStyle name="Normal 69 3" xfId="32912"/>
    <cellStyle name="Normal 69 4" xfId="32913"/>
    <cellStyle name="Normal 69 5" xfId="32914"/>
    <cellStyle name="Normal 69 6" xfId="32915"/>
    <cellStyle name="Normal 69 7" xfId="32916"/>
    <cellStyle name="Normal 69 8" xfId="32917"/>
    <cellStyle name="Normal 69 9" xfId="32918"/>
    <cellStyle name="Normal 7" xfId="32919"/>
    <cellStyle name="Normal 7 10" xfId="32920"/>
    <cellStyle name="Normal 7 10 10" xfId="32921"/>
    <cellStyle name="Normal 7 10 11" xfId="32922"/>
    <cellStyle name="Normal 7 10 12" xfId="32923"/>
    <cellStyle name="Normal 7 10 13" xfId="32924"/>
    <cellStyle name="Normal 7 10 14" xfId="32925"/>
    <cellStyle name="Normal 7 10 15" xfId="32926"/>
    <cellStyle name="Normal 7 10 2" xfId="32927"/>
    <cellStyle name="Normal 7 10 3" xfId="32928"/>
    <cellStyle name="Normal 7 10 4" xfId="32929"/>
    <cellStyle name="Normal 7 10 5" xfId="32930"/>
    <cellStyle name="Normal 7 10 6" xfId="32931"/>
    <cellStyle name="Normal 7 10 7" xfId="32932"/>
    <cellStyle name="Normal 7 10 8" xfId="32933"/>
    <cellStyle name="Normal 7 10 9" xfId="32934"/>
    <cellStyle name="Normal 7 11" xfId="32935"/>
    <cellStyle name="Normal 7 11 10" xfId="32936"/>
    <cellStyle name="Normal 7 11 11" xfId="32937"/>
    <cellStyle name="Normal 7 11 12" xfId="32938"/>
    <cellStyle name="Normal 7 11 13" xfId="32939"/>
    <cellStyle name="Normal 7 11 14" xfId="32940"/>
    <cellStyle name="Normal 7 11 15" xfId="32941"/>
    <cellStyle name="Normal 7 11 2" xfId="32942"/>
    <cellStyle name="Normal 7 11 3" xfId="32943"/>
    <cellStyle name="Normal 7 11 4" xfId="32944"/>
    <cellStyle name="Normal 7 11 5" xfId="32945"/>
    <cellStyle name="Normal 7 11 6" xfId="32946"/>
    <cellStyle name="Normal 7 11 7" xfId="32947"/>
    <cellStyle name="Normal 7 11 8" xfId="32948"/>
    <cellStyle name="Normal 7 11 9" xfId="32949"/>
    <cellStyle name="Normal 7 12" xfId="32950"/>
    <cellStyle name="Normal 7 12 10" xfId="32951"/>
    <cellStyle name="Normal 7 12 11" xfId="32952"/>
    <cellStyle name="Normal 7 12 12" xfId="32953"/>
    <cellStyle name="Normal 7 12 13" xfId="32954"/>
    <cellStyle name="Normal 7 12 14" xfId="32955"/>
    <cellStyle name="Normal 7 12 15" xfId="32956"/>
    <cellStyle name="Normal 7 12 2" xfId="32957"/>
    <cellStyle name="Normal 7 12 3" xfId="32958"/>
    <cellStyle name="Normal 7 12 4" xfId="32959"/>
    <cellStyle name="Normal 7 12 5" xfId="32960"/>
    <cellStyle name="Normal 7 12 6" xfId="32961"/>
    <cellStyle name="Normal 7 12 7" xfId="32962"/>
    <cellStyle name="Normal 7 12 8" xfId="32963"/>
    <cellStyle name="Normal 7 12 9" xfId="32964"/>
    <cellStyle name="Normal 7 13" xfId="32965"/>
    <cellStyle name="Normal 7 13 10" xfId="32966"/>
    <cellStyle name="Normal 7 13 11" xfId="32967"/>
    <cellStyle name="Normal 7 13 12" xfId="32968"/>
    <cellStyle name="Normal 7 13 13" xfId="32969"/>
    <cellStyle name="Normal 7 13 14" xfId="32970"/>
    <cellStyle name="Normal 7 13 15" xfId="32971"/>
    <cellStyle name="Normal 7 13 2" xfId="32972"/>
    <cellStyle name="Normal 7 13 3" xfId="32973"/>
    <cellStyle name="Normal 7 13 4" xfId="32974"/>
    <cellStyle name="Normal 7 13 5" xfId="32975"/>
    <cellStyle name="Normal 7 13 6" xfId="32976"/>
    <cellStyle name="Normal 7 13 7" xfId="32977"/>
    <cellStyle name="Normal 7 13 8" xfId="32978"/>
    <cellStyle name="Normal 7 13 9" xfId="32979"/>
    <cellStyle name="Normal 7 14" xfId="32980"/>
    <cellStyle name="Normal 7 14 10" xfId="32981"/>
    <cellStyle name="Normal 7 14 11" xfId="32982"/>
    <cellStyle name="Normal 7 14 12" xfId="32983"/>
    <cellStyle name="Normal 7 14 13" xfId="32984"/>
    <cellStyle name="Normal 7 14 14" xfId="32985"/>
    <cellStyle name="Normal 7 14 15" xfId="32986"/>
    <cellStyle name="Normal 7 14 2" xfId="32987"/>
    <cellStyle name="Normal 7 14 3" xfId="32988"/>
    <cellStyle name="Normal 7 14 4" xfId="32989"/>
    <cellStyle name="Normal 7 14 5" xfId="32990"/>
    <cellStyle name="Normal 7 14 6" xfId="32991"/>
    <cellStyle name="Normal 7 14 7" xfId="32992"/>
    <cellStyle name="Normal 7 14 8" xfId="32993"/>
    <cellStyle name="Normal 7 14 9" xfId="32994"/>
    <cellStyle name="Normal 7 15" xfId="32995"/>
    <cellStyle name="Normal 7 15 10" xfId="32996"/>
    <cellStyle name="Normal 7 15 11" xfId="32997"/>
    <cellStyle name="Normal 7 15 12" xfId="32998"/>
    <cellStyle name="Normal 7 15 13" xfId="32999"/>
    <cellStyle name="Normal 7 15 14" xfId="33000"/>
    <cellStyle name="Normal 7 15 15" xfId="33001"/>
    <cellStyle name="Normal 7 15 2" xfId="33002"/>
    <cellStyle name="Normal 7 15 3" xfId="33003"/>
    <cellStyle name="Normal 7 15 4" xfId="33004"/>
    <cellStyle name="Normal 7 15 5" xfId="33005"/>
    <cellStyle name="Normal 7 15 6" xfId="33006"/>
    <cellStyle name="Normal 7 15 7" xfId="33007"/>
    <cellStyle name="Normal 7 15 8" xfId="33008"/>
    <cellStyle name="Normal 7 15 9" xfId="33009"/>
    <cellStyle name="Normal 7 16" xfId="33010"/>
    <cellStyle name="Normal 7 16 10" xfId="33011"/>
    <cellStyle name="Normal 7 16 11" xfId="33012"/>
    <cellStyle name="Normal 7 16 12" xfId="33013"/>
    <cellStyle name="Normal 7 16 13" xfId="33014"/>
    <cellStyle name="Normal 7 16 14" xfId="33015"/>
    <cellStyle name="Normal 7 16 15" xfId="33016"/>
    <cellStyle name="Normal 7 16 2" xfId="33017"/>
    <cellStyle name="Normal 7 16 3" xfId="33018"/>
    <cellStyle name="Normal 7 16 4" xfId="33019"/>
    <cellStyle name="Normal 7 16 5" xfId="33020"/>
    <cellStyle name="Normal 7 16 6" xfId="33021"/>
    <cellStyle name="Normal 7 16 7" xfId="33022"/>
    <cellStyle name="Normal 7 16 8" xfId="33023"/>
    <cellStyle name="Normal 7 16 9" xfId="33024"/>
    <cellStyle name="Normal 7 17" xfId="33025"/>
    <cellStyle name="Normal 7 17 10" xfId="33026"/>
    <cellStyle name="Normal 7 17 11" xfId="33027"/>
    <cellStyle name="Normal 7 17 12" xfId="33028"/>
    <cellStyle name="Normal 7 17 13" xfId="33029"/>
    <cellStyle name="Normal 7 17 14" xfId="33030"/>
    <cellStyle name="Normal 7 17 15" xfId="33031"/>
    <cellStyle name="Normal 7 17 2" xfId="33032"/>
    <cellStyle name="Normal 7 17 3" xfId="33033"/>
    <cellStyle name="Normal 7 17 4" xfId="33034"/>
    <cellStyle name="Normal 7 17 5" xfId="33035"/>
    <cellStyle name="Normal 7 17 6" xfId="33036"/>
    <cellStyle name="Normal 7 17 7" xfId="33037"/>
    <cellStyle name="Normal 7 17 8" xfId="33038"/>
    <cellStyle name="Normal 7 17 9" xfId="33039"/>
    <cellStyle name="Normal 7 18" xfId="33040"/>
    <cellStyle name="Normal 7 18 10" xfId="33041"/>
    <cellStyle name="Normal 7 18 11" xfId="33042"/>
    <cellStyle name="Normal 7 18 12" xfId="33043"/>
    <cellStyle name="Normal 7 18 13" xfId="33044"/>
    <cellStyle name="Normal 7 18 14" xfId="33045"/>
    <cellStyle name="Normal 7 18 15" xfId="33046"/>
    <cellStyle name="Normal 7 18 2" xfId="33047"/>
    <cellStyle name="Normal 7 18 3" xfId="33048"/>
    <cellStyle name="Normal 7 18 4" xfId="33049"/>
    <cellStyle name="Normal 7 18 5" xfId="33050"/>
    <cellStyle name="Normal 7 18 6" xfId="33051"/>
    <cellStyle name="Normal 7 18 7" xfId="33052"/>
    <cellStyle name="Normal 7 18 8" xfId="33053"/>
    <cellStyle name="Normal 7 18 9" xfId="33054"/>
    <cellStyle name="Normal 7 19" xfId="33055"/>
    <cellStyle name="Normal 7 19 10" xfId="33056"/>
    <cellStyle name="Normal 7 19 11" xfId="33057"/>
    <cellStyle name="Normal 7 19 12" xfId="33058"/>
    <cellStyle name="Normal 7 19 13" xfId="33059"/>
    <cellStyle name="Normal 7 19 14" xfId="33060"/>
    <cellStyle name="Normal 7 19 15" xfId="33061"/>
    <cellStyle name="Normal 7 19 2" xfId="33062"/>
    <cellStyle name="Normal 7 19 3" xfId="33063"/>
    <cellStyle name="Normal 7 19 4" xfId="33064"/>
    <cellStyle name="Normal 7 19 5" xfId="33065"/>
    <cellStyle name="Normal 7 19 6" xfId="33066"/>
    <cellStyle name="Normal 7 19 7" xfId="33067"/>
    <cellStyle name="Normal 7 19 8" xfId="33068"/>
    <cellStyle name="Normal 7 19 9" xfId="33069"/>
    <cellStyle name="Normal 7 2" xfId="33070"/>
    <cellStyle name="Normal 7 2 10" xfId="33071"/>
    <cellStyle name="Normal 7 2 11" xfId="33072"/>
    <cellStyle name="Normal 7 2 12" xfId="33073"/>
    <cellStyle name="Normal 7 2 13" xfId="33074"/>
    <cellStyle name="Normal 7 2 14" xfId="33075"/>
    <cellStyle name="Normal 7 2 15" xfId="33076"/>
    <cellStyle name="Normal 7 2 16" xfId="33077"/>
    <cellStyle name="Normal 7 2 17" xfId="33078"/>
    <cellStyle name="Normal 7 2 18" xfId="33079"/>
    <cellStyle name="Normal 7 2 19" xfId="33080"/>
    <cellStyle name="Normal 7 2 2" xfId="33081"/>
    <cellStyle name="Normal 7 2 2 2" xfId="33082"/>
    <cellStyle name="Normal 7 2 20" xfId="33083"/>
    <cellStyle name="Normal 7 2 21" xfId="33084"/>
    <cellStyle name="Normal 7 2 22" xfId="33085"/>
    <cellStyle name="Normal 7 2 23" xfId="33086"/>
    <cellStyle name="Normal 7 2 24" xfId="33087"/>
    <cellStyle name="Normal 7 2 25" xfId="33088"/>
    <cellStyle name="Normal 7 2 26" xfId="33089"/>
    <cellStyle name="Normal 7 2 27" xfId="33090"/>
    <cellStyle name="Normal 7 2 28" xfId="33091"/>
    <cellStyle name="Normal 7 2 29" xfId="33092"/>
    <cellStyle name="Normal 7 2 3" xfId="33093"/>
    <cellStyle name="Normal 7 2 30" xfId="33094"/>
    <cellStyle name="Normal 7 2 4" xfId="33095"/>
    <cellStyle name="Normal 7 2 5" xfId="33096"/>
    <cellStyle name="Normal 7 2 6" xfId="33097"/>
    <cellStyle name="Normal 7 2 7" xfId="33098"/>
    <cellStyle name="Normal 7 2 8" xfId="33099"/>
    <cellStyle name="Normal 7 2 9" xfId="33100"/>
    <cellStyle name="Normal 7 20" xfId="33101"/>
    <cellStyle name="Normal 7 20 10" xfId="33102"/>
    <cellStyle name="Normal 7 20 11" xfId="33103"/>
    <cellStyle name="Normal 7 20 12" xfId="33104"/>
    <cellStyle name="Normal 7 20 13" xfId="33105"/>
    <cellStyle name="Normal 7 20 14" xfId="33106"/>
    <cellStyle name="Normal 7 20 15" xfId="33107"/>
    <cellStyle name="Normal 7 20 2" xfId="33108"/>
    <cellStyle name="Normal 7 20 3" xfId="33109"/>
    <cellStyle name="Normal 7 20 4" xfId="33110"/>
    <cellStyle name="Normal 7 20 5" xfId="33111"/>
    <cellStyle name="Normal 7 20 6" xfId="33112"/>
    <cellStyle name="Normal 7 20 7" xfId="33113"/>
    <cellStyle name="Normal 7 20 8" xfId="33114"/>
    <cellStyle name="Normal 7 20 9" xfId="33115"/>
    <cellStyle name="Normal 7 21" xfId="33116"/>
    <cellStyle name="Normal 7 21 10" xfId="33117"/>
    <cellStyle name="Normal 7 21 11" xfId="33118"/>
    <cellStyle name="Normal 7 21 12" xfId="33119"/>
    <cellStyle name="Normal 7 21 13" xfId="33120"/>
    <cellStyle name="Normal 7 21 14" xfId="33121"/>
    <cellStyle name="Normal 7 21 15" xfId="33122"/>
    <cellStyle name="Normal 7 21 2" xfId="33123"/>
    <cellStyle name="Normal 7 21 3" xfId="33124"/>
    <cellStyle name="Normal 7 21 4" xfId="33125"/>
    <cellStyle name="Normal 7 21 5" xfId="33126"/>
    <cellStyle name="Normal 7 21 6" xfId="33127"/>
    <cellStyle name="Normal 7 21 7" xfId="33128"/>
    <cellStyle name="Normal 7 21 8" xfId="33129"/>
    <cellStyle name="Normal 7 21 9" xfId="33130"/>
    <cellStyle name="Normal 7 22" xfId="33131"/>
    <cellStyle name="Normal 7 22 10" xfId="33132"/>
    <cellStyle name="Normal 7 22 11" xfId="33133"/>
    <cellStyle name="Normal 7 22 12" xfId="33134"/>
    <cellStyle name="Normal 7 22 13" xfId="33135"/>
    <cellStyle name="Normal 7 22 14" xfId="33136"/>
    <cellStyle name="Normal 7 22 15" xfId="33137"/>
    <cellStyle name="Normal 7 22 2" xfId="33138"/>
    <cellStyle name="Normal 7 22 3" xfId="33139"/>
    <cellStyle name="Normal 7 22 4" xfId="33140"/>
    <cellStyle name="Normal 7 22 5" xfId="33141"/>
    <cellStyle name="Normal 7 22 6" xfId="33142"/>
    <cellStyle name="Normal 7 22 7" xfId="33143"/>
    <cellStyle name="Normal 7 22 8" xfId="33144"/>
    <cellStyle name="Normal 7 22 9" xfId="33145"/>
    <cellStyle name="Normal 7 23" xfId="33146"/>
    <cellStyle name="Normal 7 23 10" xfId="33147"/>
    <cellStyle name="Normal 7 23 11" xfId="33148"/>
    <cellStyle name="Normal 7 23 12" xfId="33149"/>
    <cellStyle name="Normal 7 23 13" xfId="33150"/>
    <cellStyle name="Normal 7 23 14" xfId="33151"/>
    <cellStyle name="Normal 7 23 15" xfId="33152"/>
    <cellStyle name="Normal 7 23 2" xfId="33153"/>
    <cellStyle name="Normal 7 23 3" xfId="33154"/>
    <cellStyle name="Normal 7 23 4" xfId="33155"/>
    <cellStyle name="Normal 7 23 5" xfId="33156"/>
    <cellStyle name="Normal 7 23 6" xfId="33157"/>
    <cellStyle name="Normal 7 23 7" xfId="33158"/>
    <cellStyle name="Normal 7 23 8" xfId="33159"/>
    <cellStyle name="Normal 7 23 9" xfId="33160"/>
    <cellStyle name="Normal 7 24" xfId="33161"/>
    <cellStyle name="Normal 7 24 10" xfId="33162"/>
    <cellStyle name="Normal 7 24 11" xfId="33163"/>
    <cellStyle name="Normal 7 24 12" xfId="33164"/>
    <cellStyle name="Normal 7 24 13" xfId="33165"/>
    <cellStyle name="Normal 7 24 14" xfId="33166"/>
    <cellStyle name="Normal 7 24 15" xfId="33167"/>
    <cellStyle name="Normal 7 24 2" xfId="33168"/>
    <cellStyle name="Normal 7 24 3" xfId="33169"/>
    <cellStyle name="Normal 7 24 4" xfId="33170"/>
    <cellStyle name="Normal 7 24 5" xfId="33171"/>
    <cellStyle name="Normal 7 24 6" xfId="33172"/>
    <cellStyle name="Normal 7 24 7" xfId="33173"/>
    <cellStyle name="Normal 7 24 8" xfId="33174"/>
    <cellStyle name="Normal 7 24 9" xfId="33175"/>
    <cellStyle name="Normal 7 25" xfId="33176"/>
    <cellStyle name="Normal 7 25 10" xfId="33177"/>
    <cellStyle name="Normal 7 25 11" xfId="33178"/>
    <cellStyle name="Normal 7 25 12" xfId="33179"/>
    <cellStyle name="Normal 7 25 13" xfId="33180"/>
    <cellStyle name="Normal 7 25 14" xfId="33181"/>
    <cellStyle name="Normal 7 25 15" xfId="33182"/>
    <cellStyle name="Normal 7 25 2" xfId="33183"/>
    <cellStyle name="Normal 7 25 3" xfId="33184"/>
    <cellStyle name="Normal 7 25 4" xfId="33185"/>
    <cellStyle name="Normal 7 25 5" xfId="33186"/>
    <cellStyle name="Normal 7 25 6" xfId="33187"/>
    <cellStyle name="Normal 7 25 7" xfId="33188"/>
    <cellStyle name="Normal 7 25 8" xfId="33189"/>
    <cellStyle name="Normal 7 25 9" xfId="33190"/>
    <cellStyle name="Normal 7 26" xfId="33191"/>
    <cellStyle name="Normal 7 26 10" xfId="33192"/>
    <cellStyle name="Normal 7 26 11" xfId="33193"/>
    <cellStyle name="Normal 7 26 12" xfId="33194"/>
    <cellStyle name="Normal 7 26 13" xfId="33195"/>
    <cellStyle name="Normal 7 26 14" xfId="33196"/>
    <cellStyle name="Normal 7 26 15" xfId="33197"/>
    <cellStyle name="Normal 7 26 2" xfId="33198"/>
    <cellStyle name="Normal 7 26 3" xfId="33199"/>
    <cellStyle name="Normal 7 26 4" xfId="33200"/>
    <cellStyle name="Normal 7 26 5" xfId="33201"/>
    <cellStyle name="Normal 7 26 6" xfId="33202"/>
    <cellStyle name="Normal 7 26 7" xfId="33203"/>
    <cellStyle name="Normal 7 26 8" xfId="33204"/>
    <cellStyle name="Normal 7 26 9" xfId="33205"/>
    <cellStyle name="Normal 7 27" xfId="33206"/>
    <cellStyle name="Normal 7 27 10" xfId="33207"/>
    <cellStyle name="Normal 7 27 11" xfId="33208"/>
    <cellStyle name="Normal 7 27 12" xfId="33209"/>
    <cellStyle name="Normal 7 27 13" xfId="33210"/>
    <cellStyle name="Normal 7 27 14" xfId="33211"/>
    <cellStyle name="Normal 7 27 15" xfId="33212"/>
    <cellStyle name="Normal 7 27 2" xfId="33213"/>
    <cellStyle name="Normal 7 27 3" xfId="33214"/>
    <cellStyle name="Normal 7 27 4" xfId="33215"/>
    <cellStyle name="Normal 7 27 5" xfId="33216"/>
    <cellStyle name="Normal 7 27 6" xfId="33217"/>
    <cellStyle name="Normal 7 27 7" xfId="33218"/>
    <cellStyle name="Normal 7 27 8" xfId="33219"/>
    <cellStyle name="Normal 7 27 9" xfId="33220"/>
    <cellStyle name="Normal 7 28" xfId="33221"/>
    <cellStyle name="Normal 7 28 10" xfId="33222"/>
    <cellStyle name="Normal 7 28 11" xfId="33223"/>
    <cellStyle name="Normal 7 28 12" xfId="33224"/>
    <cellStyle name="Normal 7 28 13" xfId="33225"/>
    <cellStyle name="Normal 7 28 14" xfId="33226"/>
    <cellStyle name="Normal 7 28 15" xfId="33227"/>
    <cellStyle name="Normal 7 28 2" xfId="33228"/>
    <cellStyle name="Normal 7 28 3" xfId="33229"/>
    <cellStyle name="Normal 7 28 4" xfId="33230"/>
    <cellStyle name="Normal 7 28 5" xfId="33231"/>
    <cellStyle name="Normal 7 28 6" xfId="33232"/>
    <cellStyle name="Normal 7 28 7" xfId="33233"/>
    <cellStyle name="Normal 7 28 8" xfId="33234"/>
    <cellStyle name="Normal 7 28 9" xfId="33235"/>
    <cellStyle name="Normal 7 29" xfId="33236"/>
    <cellStyle name="Normal 7 29 10" xfId="33237"/>
    <cellStyle name="Normal 7 29 11" xfId="33238"/>
    <cellStyle name="Normal 7 29 12" xfId="33239"/>
    <cellStyle name="Normal 7 29 13" xfId="33240"/>
    <cellStyle name="Normal 7 29 14" xfId="33241"/>
    <cellStyle name="Normal 7 29 15" xfId="33242"/>
    <cellStyle name="Normal 7 29 2" xfId="33243"/>
    <cellStyle name="Normal 7 29 3" xfId="33244"/>
    <cellStyle name="Normal 7 29 4" xfId="33245"/>
    <cellStyle name="Normal 7 29 5" xfId="33246"/>
    <cellStyle name="Normal 7 29 6" xfId="33247"/>
    <cellStyle name="Normal 7 29 7" xfId="33248"/>
    <cellStyle name="Normal 7 29 8" xfId="33249"/>
    <cellStyle name="Normal 7 29 9" xfId="33250"/>
    <cellStyle name="Normal 7 3" xfId="33251"/>
    <cellStyle name="Normal 7 3 10" xfId="33252"/>
    <cellStyle name="Normal 7 3 11" xfId="33253"/>
    <cellStyle name="Normal 7 3 12" xfId="33254"/>
    <cellStyle name="Normal 7 3 13" xfId="33255"/>
    <cellStyle name="Normal 7 3 14" xfId="33256"/>
    <cellStyle name="Normal 7 3 15" xfId="33257"/>
    <cellStyle name="Normal 7 3 16" xfId="33258"/>
    <cellStyle name="Normal 7 3 17" xfId="33259"/>
    <cellStyle name="Normal 7 3 18" xfId="33260"/>
    <cellStyle name="Normal 7 3 19" xfId="33261"/>
    <cellStyle name="Normal 7 3 2" xfId="33262"/>
    <cellStyle name="Normal 7 3 20" xfId="33263"/>
    <cellStyle name="Normal 7 3 21" xfId="33264"/>
    <cellStyle name="Normal 7 3 22" xfId="33265"/>
    <cellStyle name="Normal 7 3 23" xfId="33266"/>
    <cellStyle name="Normal 7 3 24" xfId="33267"/>
    <cellStyle name="Normal 7 3 25" xfId="33268"/>
    <cellStyle name="Normal 7 3 26" xfId="33269"/>
    <cellStyle name="Normal 7 3 27" xfId="33270"/>
    <cellStyle name="Normal 7 3 28" xfId="33271"/>
    <cellStyle name="Normal 7 3 29" xfId="33272"/>
    <cellStyle name="Normal 7 3 3" xfId="33273"/>
    <cellStyle name="Normal 7 3 30" xfId="33274"/>
    <cellStyle name="Normal 7 3 4" xfId="33275"/>
    <cellStyle name="Normal 7 3 5" xfId="33276"/>
    <cellStyle name="Normal 7 3 6" xfId="33277"/>
    <cellStyle name="Normal 7 3 7" xfId="33278"/>
    <cellStyle name="Normal 7 3 8" xfId="33279"/>
    <cellStyle name="Normal 7 3 9" xfId="33280"/>
    <cellStyle name="Normal 7 30" xfId="33281"/>
    <cellStyle name="Normal 7 30 10" xfId="33282"/>
    <cellStyle name="Normal 7 30 11" xfId="33283"/>
    <cellStyle name="Normal 7 30 12" xfId="33284"/>
    <cellStyle name="Normal 7 30 13" xfId="33285"/>
    <cellStyle name="Normal 7 30 14" xfId="33286"/>
    <cellStyle name="Normal 7 30 15" xfId="33287"/>
    <cellStyle name="Normal 7 30 2" xfId="33288"/>
    <cellStyle name="Normal 7 30 3" xfId="33289"/>
    <cellStyle name="Normal 7 30 4" xfId="33290"/>
    <cellStyle name="Normal 7 30 5" xfId="33291"/>
    <cellStyle name="Normal 7 30 6" xfId="33292"/>
    <cellStyle name="Normal 7 30 7" xfId="33293"/>
    <cellStyle name="Normal 7 30 8" xfId="33294"/>
    <cellStyle name="Normal 7 30 9" xfId="33295"/>
    <cellStyle name="Normal 7 31" xfId="33296"/>
    <cellStyle name="Normal 7 31 10" xfId="33297"/>
    <cellStyle name="Normal 7 31 11" xfId="33298"/>
    <cellStyle name="Normal 7 31 12" xfId="33299"/>
    <cellStyle name="Normal 7 31 13" xfId="33300"/>
    <cellStyle name="Normal 7 31 14" xfId="33301"/>
    <cellStyle name="Normal 7 31 15" xfId="33302"/>
    <cellStyle name="Normal 7 31 2" xfId="33303"/>
    <cellStyle name="Normal 7 31 3" xfId="33304"/>
    <cellStyle name="Normal 7 31 4" xfId="33305"/>
    <cellStyle name="Normal 7 31 5" xfId="33306"/>
    <cellStyle name="Normal 7 31 6" xfId="33307"/>
    <cellStyle name="Normal 7 31 7" xfId="33308"/>
    <cellStyle name="Normal 7 31 8" xfId="33309"/>
    <cellStyle name="Normal 7 31 9" xfId="33310"/>
    <cellStyle name="Normal 7 32" xfId="33311"/>
    <cellStyle name="Normal 7 32 10" xfId="33312"/>
    <cellStyle name="Normal 7 32 11" xfId="33313"/>
    <cellStyle name="Normal 7 32 12" xfId="33314"/>
    <cellStyle name="Normal 7 32 13" xfId="33315"/>
    <cellStyle name="Normal 7 32 14" xfId="33316"/>
    <cellStyle name="Normal 7 32 15" xfId="33317"/>
    <cellStyle name="Normal 7 32 2" xfId="33318"/>
    <cellStyle name="Normal 7 32 3" xfId="33319"/>
    <cellStyle name="Normal 7 32 4" xfId="33320"/>
    <cellStyle name="Normal 7 32 5" xfId="33321"/>
    <cellStyle name="Normal 7 32 6" xfId="33322"/>
    <cellStyle name="Normal 7 32 7" xfId="33323"/>
    <cellStyle name="Normal 7 32 8" xfId="33324"/>
    <cellStyle name="Normal 7 32 9" xfId="33325"/>
    <cellStyle name="Normal 7 33" xfId="33326"/>
    <cellStyle name="Normal 7 33 10" xfId="33327"/>
    <cellStyle name="Normal 7 33 11" xfId="33328"/>
    <cellStyle name="Normal 7 33 12" xfId="33329"/>
    <cellStyle name="Normal 7 33 13" xfId="33330"/>
    <cellStyle name="Normal 7 33 14" xfId="33331"/>
    <cellStyle name="Normal 7 33 15" xfId="33332"/>
    <cellStyle name="Normal 7 33 2" xfId="33333"/>
    <cellStyle name="Normal 7 33 3" xfId="33334"/>
    <cellStyle name="Normal 7 33 4" xfId="33335"/>
    <cellStyle name="Normal 7 33 5" xfId="33336"/>
    <cellStyle name="Normal 7 33 6" xfId="33337"/>
    <cellStyle name="Normal 7 33 7" xfId="33338"/>
    <cellStyle name="Normal 7 33 8" xfId="33339"/>
    <cellStyle name="Normal 7 33 9" xfId="33340"/>
    <cellStyle name="Normal 7 34" xfId="33341"/>
    <cellStyle name="Normal 7 34 10" xfId="33342"/>
    <cellStyle name="Normal 7 34 11" xfId="33343"/>
    <cellStyle name="Normal 7 34 12" xfId="33344"/>
    <cellStyle name="Normal 7 34 13" xfId="33345"/>
    <cellStyle name="Normal 7 34 14" xfId="33346"/>
    <cellStyle name="Normal 7 34 15" xfId="33347"/>
    <cellStyle name="Normal 7 34 2" xfId="33348"/>
    <cellStyle name="Normal 7 34 3" xfId="33349"/>
    <cellStyle name="Normal 7 34 4" xfId="33350"/>
    <cellStyle name="Normal 7 34 5" xfId="33351"/>
    <cellStyle name="Normal 7 34 6" xfId="33352"/>
    <cellStyle name="Normal 7 34 7" xfId="33353"/>
    <cellStyle name="Normal 7 34 8" xfId="33354"/>
    <cellStyle name="Normal 7 34 9" xfId="33355"/>
    <cellStyle name="Normal 7 35" xfId="33356"/>
    <cellStyle name="Normal 7 35 10" xfId="33357"/>
    <cellStyle name="Normal 7 35 11" xfId="33358"/>
    <cellStyle name="Normal 7 35 12" xfId="33359"/>
    <cellStyle name="Normal 7 35 13" xfId="33360"/>
    <cellStyle name="Normal 7 35 14" xfId="33361"/>
    <cellStyle name="Normal 7 35 15" xfId="33362"/>
    <cellStyle name="Normal 7 35 2" xfId="33363"/>
    <cellStyle name="Normal 7 35 3" xfId="33364"/>
    <cellStyle name="Normal 7 35 4" xfId="33365"/>
    <cellStyle name="Normal 7 35 5" xfId="33366"/>
    <cellStyle name="Normal 7 35 6" xfId="33367"/>
    <cellStyle name="Normal 7 35 7" xfId="33368"/>
    <cellStyle name="Normal 7 35 8" xfId="33369"/>
    <cellStyle name="Normal 7 35 9" xfId="33370"/>
    <cellStyle name="Normal 7 36" xfId="33371"/>
    <cellStyle name="Normal 7 36 10" xfId="33372"/>
    <cellStyle name="Normal 7 36 11" xfId="33373"/>
    <cellStyle name="Normal 7 36 12" xfId="33374"/>
    <cellStyle name="Normal 7 36 13" xfId="33375"/>
    <cellStyle name="Normal 7 36 14" xfId="33376"/>
    <cellStyle name="Normal 7 36 15" xfId="33377"/>
    <cellStyle name="Normal 7 36 2" xfId="33378"/>
    <cellStyle name="Normal 7 36 3" xfId="33379"/>
    <cellStyle name="Normal 7 36 4" xfId="33380"/>
    <cellStyle name="Normal 7 36 5" xfId="33381"/>
    <cellStyle name="Normal 7 36 6" xfId="33382"/>
    <cellStyle name="Normal 7 36 7" xfId="33383"/>
    <cellStyle name="Normal 7 36 8" xfId="33384"/>
    <cellStyle name="Normal 7 36 9" xfId="33385"/>
    <cellStyle name="Normal 7 37" xfId="33386"/>
    <cellStyle name="Normal 7 37 10" xfId="33387"/>
    <cellStyle name="Normal 7 37 11" xfId="33388"/>
    <cellStyle name="Normal 7 37 12" xfId="33389"/>
    <cellStyle name="Normal 7 37 13" xfId="33390"/>
    <cellStyle name="Normal 7 37 14" xfId="33391"/>
    <cellStyle name="Normal 7 37 15" xfId="33392"/>
    <cellStyle name="Normal 7 37 2" xfId="33393"/>
    <cellStyle name="Normal 7 37 3" xfId="33394"/>
    <cellStyle name="Normal 7 37 4" xfId="33395"/>
    <cellStyle name="Normal 7 37 5" xfId="33396"/>
    <cellStyle name="Normal 7 37 6" xfId="33397"/>
    <cellStyle name="Normal 7 37 7" xfId="33398"/>
    <cellStyle name="Normal 7 37 8" xfId="33399"/>
    <cellStyle name="Normal 7 37 9" xfId="33400"/>
    <cellStyle name="Normal 7 38" xfId="33401"/>
    <cellStyle name="Normal 7 38 10" xfId="33402"/>
    <cellStyle name="Normal 7 38 11" xfId="33403"/>
    <cellStyle name="Normal 7 38 12" xfId="33404"/>
    <cellStyle name="Normal 7 38 13" xfId="33405"/>
    <cellStyle name="Normal 7 38 14" xfId="33406"/>
    <cellStyle name="Normal 7 38 15" xfId="33407"/>
    <cellStyle name="Normal 7 38 2" xfId="33408"/>
    <cellStyle name="Normal 7 38 3" xfId="33409"/>
    <cellStyle name="Normal 7 38 4" xfId="33410"/>
    <cellStyle name="Normal 7 38 5" xfId="33411"/>
    <cellStyle name="Normal 7 38 6" xfId="33412"/>
    <cellStyle name="Normal 7 38 7" xfId="33413"/>
    <cellStyle name="Normal 7 38 8" xfId="33414"/>
    <cellStyle name="Normal 7 38 9" xfId="33415"/>
    <cellStyle name="Normal 7 39" xfId="33416"/>
    <cellStyle name="Normal 7 39 10" xfId="33417"/>
    <cellStyle name="Normal 7 39 11" xfId="33418"/>
    <cellStyle name="Normal 7 39 12" xfId="33419"/>
    <cellStyle name="Normal 7 39 13" xfId="33420"/>
    <cellStyle name="Normal 7 39 14" xfId="33421"/>
    <cellStyle name="Normal 7 39 15" xfId="33422"/>
    <cellStyle name="Normal 7 39 2" xfId="33423"/>
    <cellStyle name="Normal 7 39 3" xfId="33424"/>
    <cellStyle name="Normal 7 39 4" xfId="33425"/>
    <cellStyle name="Normal 7 39 5" xfId="33426"/>
    <cellStyle name="Normal 7 39 6" xfId="33427"/>
    <cellStyle name="Normal 7 39 7" xfId="33428"/>
    <cellStyle name="Normal 7 39 8" xfId="33429"/>
    <cellStyle name="Normal 7 39 9" xfId="33430"/>
    <cellStyle name="Normal 7 4" xfId="33431"/>
    <cellStyle name="Normal 7 4 10" xfId="33432"/>
    <cellStyle name="Normal 7 4 11" xfId="33433"/>
    <cellStyle name="Normal 7 4 12" xfId="33434"/>
    <cellStyle name="Normal 7 4 13" xfId="33435"/>
    <cellStyle name="Normal 7 4 14" xfId="33436"/>
    <cellStyle name="Normal 7 4 15" xfId="33437"/>
    <cellStyle name="Normal 7 4 2" xfId="33438"/>
    <cellStyle name="Normal 7 4 3" xfId="33439"/>
    <cellStyle name="Normal 7 4 4" xfId="33440"/>
    <cellStyle name="Normal 7 4 5" xfId="33441"/>
    <cellStyle name="Normal 7 4 6" xfId="33442"/>
    <cellStyle name="Normal 7 4 7" xfId="33443"/>
    <cellStyle name="Normal 7 4 8" xfId="33444"/>
    <cellStyle name="Normal 7 4 9" xfId="33445"/>
    <cellStyle name="Normal 7 40" xfId="33446"/>
    <cellStyle name="Normal 7 40 10" xfId="33447"/>
    <cellStyle name="Normal 7 40 11" xfId="33448"/>
    <cellStyle name="Normal 7 40 12" xfId="33449"/>
    <cellStyle name="Normal 7 40 13" xfId="33450"/>
    <cellStyle name="Normal 7 40 14" xfId="33451"/>
    <cellStyle name="Normal 7 40 15" xfId="33452"/>
    <cellStyle name="Normal 7 40 2" xfId="33453"/>
    <cellStyle name="Normal 7 40 3" xfId="33454"/>
    <cellStyle name="Normal 7 40 4" xfId="33455"/>
    <cellStyle name="Normal 7 40 5" xfId="33456"/>
    <cellStyle name="Normal 7 40 6" xfId="33457"/>
    <cellStyle name="Normal 7 40 7" xfId="33458"/>
    <cellStyle name="Normal 7 40 8" xfId="33459"/>
    <cellStyle name="Normal 7 40 9" xfId="33460"/>
    <cellStyle name="Normal 7 41" xfId="33461"/>
    <cellStyle name="Normal 7 41 10" xfId="33462"/>
    <cellStyle name="Normal 7 41 11" xfId="33463"/>
    <cellStyle name="Normal 7 41 12" xfId="33464"/>
    <cellStyle name="Normal 7 41 13" xfId="33465"/>
    <cellStyle name="Normal 7 41 14" xfId="33466"/>
    <cellStyle name="Normal 7 41 15" xfId="33467"/>
    <cellStyle name="Normal 7 41 2" xfId="33468"/>
    <cellStyle name="Normal 7 41 3" xfId="33469"/>
    <cellStyle name="Normal 7 41 4" xfId="33470"/>
    <cellStyle name="Normal 7 41 5" xfId="33471"/>
    <cellStyle name="Normal 7 41 6" xfId="33472"/>
    <cellStyle name="Normal 7 41 7" xfId="33473"/>
    <cellStyle name="Normal 7 41 8" xfId="33474"/>
    <cellStyle name="Normal 7 41 9" xfId="33475"/>
    <cellStyle name="Normal 7 42" xfId="33476"/>
    <cellStyle name="Normal 7 42 10" xfId="33477"/>
    <cellStyle name="Normal 7 42 11" xfId="33478"/>
    <cellStyle name="Normal 7 42 12" xfId="33479"/>
    <cellStyle name="Normal 7 42 13" xfId="33480"/>
    <cellStyle name="Normal 7 42 14" xfId="33481"/>
    <cellStyle name="Normal 7 42 15" xfId="33482"/>
    <cellStyle name="Normal 7 42 2" xfId="33483"/>
    <cellStyle name="Normal 7 42 3" xfId="33484"/>
    <cellStyle name="Normal 7 42 4" xfId="33485"/>
    <cellStyle name="Normal 7 42 5" xfId="33486"/>
    <cellStyle name="Normal 7 42 6" xfId="33487"/>
    <cellStyle name="Normal 7 42 7" xfId="33488"/>
    <cellStyle name="Normal 7 42 8" xfId="33489"/>
    <cellStyle name="Normal 7 42 9" xfId="33490"/>
    <cellStyle name="Normal 7 43" xfId="33491"/>
    <cellStyle name="Normal 7 43 10" xfId="33492"/>
    <cellStyle name="Normal 7 43 11" xfId="33493"/>
    <cellStyle name="Normal 7 43 12" xfId="33494"/>
    <cellStyle name="Normal 7 43 13" xfId="33495"/>
    <cellStyle name="Normal 7 43 14" xfId="33496"/>
    <cellStyle name="Normal 7 43 15" xfId="33497"/>
    <cellStyle name="Normal 7 43 2" xfId="33498"/>
    <cellStyle name="Normal 7 43 3" xfId="33499"/>
    <cellStyle name="Normal 7 43 4" xfId="33500"/>
    <cellStyle name="Normal 7 43 5" xfId="33501"/>
    <cellStyle name="Normal 7 43 6" xfId="33502"/>
    <cellStyle name="Normal 7 43 7" xfId="33503"/>
    <cellStyle name="Normal 7 43 8" xfId="33504"/>
    <cellStyle name="Normal 7 43 9" xfId="33505"/>
    <cellStyle name="Normal 7 44" xfId="33506"/>
    <cellStyle name="Normal 7 44 10" xfId="33507"/>
    <cellStyle name="Normal 7 44 11" xfId="33508"/>
    <cellStyle name="Normal 7 44 12" xfId="33509"/>
    <cellStyle name="Normal 7 44 13" xfId="33510"/>
    <cellStyle name="Normal 7 44 14" xfId="33511"/>
    <cellStyle name="Normal 7 44 15" xfId="33512"/>
    <cellStyle name="Normal 7 44 2" xfId="33513"/>
    <cellStyle name="Normal 7 44 3" xfId="33514"/>
    <cellStyle name="Normal 7 44 4" xfId="33515"/>
    <cellStyle name="Normal 7 44 5" xfId="33516"/>
    <cellStyle name="Normal 7 44 6" xfId="33517"/>
    <cellStyle name="Normal 7 44 7" xfId="33518"/>
    <cellStyle name="Normal 7 44 8" xfId="33519"/>
    <cellStyle name="Normal 7 44 9" xfId="33520"/>
    <cellStyle name="Normal 7 45" xfId="33521"/>
    <cellStyle name="Normal 7 45 10" xfId="33522"/>
    <cellStyle name="Normal 7 45 11" xfId="33523"/>
    <cellStyle name="Normal 7 45 12" xfId="33524"/>
    <cellStyle name="Normal 7 45 13" xfId="33525"/>
    <cellStyle name="Normal 7 45 14" xfId="33526"/>
    <cellStyle name="Normal 7 45 15" xfId="33527"/>
    <cellStyle name="Normal 7 45 2" xfId="33528"/>
    <cellStyle name="Normal 7 45 3" xfId="33529"/>
    <cellStyle name="Normal 7 45 4" xfId="33530"/>
    <cellStyle name="Normal 7 45 5" xfId="33531"/>
    <cellStyle name="Normal 7 45 6" xfId="33532"/>
    <cellStyle name="Normal 7 45 7" xfId="33533"/>
    <cellStyle name="Normal 7 45 8" xfId="33534"/>
    <cellStyle name="Normal 7 45 9" xfId="33535"/>
    <cellStyle name="Normal 7 46" xfId="33536"/>
    <cellStyle name="Normal 7 46 10" xfId="33537"/>
    <cellStyle name="Normal 7 46 11" xfId="33538"/>
    <cellStyle name="Normal 7 46 12" xfId="33539"/>
    <cellStyle name="Normal 7 46 13" xfId="33540"/>
    <cellStyle name="Normal 7 46 14" xfId="33541"/>
    <cellStyle name="Normal 7 46 15" xfId="33542"/>
    <cellStyle name="Normal 7 46 16" xfId="33543"/>
    <cellStyle name="Normal 7 46 17" xfId="33544"/>
    <cellStyle name="Normal 7 46 18" xfId="33545"/>
    <cellStyle name="Normal 7 46 19" xfId="33546"/>
    <cellStyle name="Normal 7 46 2" xfId="33547"/>
    <cellStyle name="Normal 7 46 20" xfId="33548"/>
    <cellStyle name="Normal 7 46 21" xfId="33549"/>
    <cellStyle name="Normal 7 46 22" xfId="33550"/>
    <cellStyle name="Normal 7 46 23" xfId="33551"/>
    <cellStyle name="Normal 7 46 3" xfId="33552"/>
    <cellStyle name="Normal 7 46 4" xfId="33553"/>
    <cellStyle name="Normal 7 46 5" xfId="33554"/>
    <cellStyle name="Normal 7 46 6" xfId="33555"/>
    <cellStyle name="Normal 7 46 7" xfId="33556"/>
    <cellStyle name="Normal 7 46 8" xfId="33557"/>
    <cellStyle name="Normal 7 46 9" xfId="33558"/>
    <cellStyle name="Normal 7 47" xfId="33559"/>
    <cellStyle name="Normal 7 47 10" xfId="33560"/>
    <cellStyle name="Normal 7 47 11" xfId="33561"/>
    <cellStyle name="Normal 7 47 12" xfId="33562"/>
    <cellStyle name="Normal 7 47 13" xfId="33563"/>
    <cellStyle name="Normal 7 47 14" xfId="33564"/>
    <cellStyle name="Normal 7 47 15" xfId="33565"/>
    <cellStyle name="Normal 7 47 16" xfId="33566"/>
    <cellStyle name="Normal 7 47 17" xfId="33567"/>
    <cellStyle name="Normal 7 47 18" xfId="33568"/>
    <cellStyle name="Normal 7 47 19" xfId="33569"/>
    <cellStyle name="Normal 7 47 2" xfId="33570"/>
    <cellStyle name="Normal 7 47 20" xfId="33571"/>
    <cellStyle name="Normal 7 47 21" xfId="33572"/>
    <cellStyle name="Normal 7 47 22" xfId="33573"/>
    <cellStyle name="Normal 7 47 23" xfId="33574"/>
    <cellStyle name="Normal 7 47 3" xfId="33575"/>
    <cellStyle name="Normal 7 47 4" xfId="33576"/>
    <cellStyle name="Normal 7 47 5" xfId="33577"/>
    <cellStyle name="Normal 7 47 6" xfId="33578"/>
    <cellStyle name="Normal 7 47 7" xfId="33579"/>
    <cellStyle name="Normal 7 47 8" xfId="33580"/>
    <cellStyle name="Normal 7 47 9" xfId="33581"/>
    <cellStyle name="Normal 7 48" xfId="33582"/>
    <cellStyle name="Normal 7 48 10" xfId="33583"/>
    <cellStyle name="Normal 7 48 11" xfId="33584"/>
    <cellStyle name="Normal 7 48 12" xfId="33585"/>
    <cellStyle name="Normal 7 48 13" xfId="33586"/>
    <cellStyle name="Normal 7 48 14" xfId="33587"/>
    <cellStyle name="Normal 7 48 15" xfId="33588"/>
    <cellStyle name="Normal 7 48 16" xfId="33589"/>
    <cellStyle name="Normal 7 48 17" xfId="33590"/>
    <cellStyle name="Normal 7 48 18" xfId="33591"/>
    <cellStyle name="Normal 7 48 19" xfId="33592"/>
    <cellStyle name="Normal 7 48 2" xfId="33593"/>
    <cellStyle name="Normal 7 48 20" xfId="33594"/>
    <cellStyle name="Normal 7 48 21" xfId="33595"/>
    <cellStyle name="Normal 7 48 22" xfId="33596"/>
    <cellStyle name="Normal 7 48 23" xfId="33597"/>
    <cellStyle name="Normal 7 48 3" xfId="33598"/>
    <cellStyle name="Normal 7 48 4" xfId="33599"/>
    <cellStyle name="Normal 7 48 5" xfId="33600"/>
    <cellStyle name="Normal 7 48 6" xfId="33601"/>
    <cellStyle name="Normal 7 48 7" xfId="33602"/>
    <cellStyle name="Normal 7 48 8" xfId="33603"/>
    <cellStyle name="Normal 7 48 9" xfId="33604"/>
    <cellStyle name="Normal 7 49" xfId="33605"/>
    <cellStyle name="Normal 7 49 10" xfId="33606"/>
    <cellStyle name="Normal 7 49 11" xfId="33607"/>
    <cellStyle name="Normal 7 49 12" xfId="33608"/>
    <cellStyle name="Normal 7 49 13" xfId="33609"/>
    <cellStyle name="Normal 7 49 14" xfId="33610"/>
    <cellStyle name="Normal 7 49 15" xfId="33611"/>
    <cellStyle name="Normal 7 49 2" xfId="33612"/>
    <cellStyle name="Normal 7 49 3" xfId="33613"/>
    <cellStyle name="Normal 7 49 4" xfId="33614"/>
    <cellStyle name="Normal 7 49 5" xfId="33615"/>
    <cellStyle name="Normal 7 49 6" xfId="33616"/>
    <cellStyle name="Normal 7 49 7" xfId="33617"/>
    <cellStyle name="Normal 7 49 8" xfId="33618"/>
    <cellStyle name="Normal 7 49 9" xfId="33619"/>
    <cellStyle name="Normal 7 5" xfId="33620"/>
    <cellStyle name="Normal 7 5 10" xfId="33621"/>
    <cellStyle name="Normal 7 5 11" xfId="33622"/>
    <cellStyle name="Normal 7 5 12" xfId="33623"/>
    <cellStyle name="Normal 7 5 13" xfId="33624"/>
    <cellStyle name="Normal 7 5 14" xfId="33625"/>
    <cellStyle name="Normal 7 5 15" xfId="33626"/>
    <cellStyle name="Normal 7 5 2" xfId="33627"/>
    <cellStyle name="Normal 7 5 3" xfId="33628"/>
    <cellStyle name="Normal 7 5 4" xfId="33629"/>
    <cellStyle name="Normal 7 5 5" xfId="33630"/>
    <cellStyle name="Normal 7 5 6" xfId="33631"/>
    <cellStyle name="Normal 7 5 7" xfId="33632"/>
    <cellStyle name="Normal 7 5 8" xfId="33633"/>
    <cellStyle name="Normal 7 5 9" xfId="33634"/>
    <cellStyle name="Normal 7 50" xfId="33635"/>
    <cellStyle name="Normal 7 50 10" xfId="33636"/>
    <cellStyle name="Normal 7 50 11" xfId="33637"/>
    <cellStyle name="Normal 7 50 12" xfId="33638"/>
    <cellStyle name="Normal 7 50 13" xfId="33639"/>
    <cellStyle name="Normal 7 50 14" xfId="33640"/>
    <cellStyle name="Normal 7 50 15" xfId="33641"/>
    <cellStyle name="Normal 7 50 2" xfId="33642"/>
    <cellStyle name="Normal 7 50 3" xfId="33643"/>
    <cellStyle name="Normal 7 50 4" xfId="33644"/>
    <cellStyle name="Normal 7 50 5" xfId="33645"/>
    <cellStyle name="Normal 7 50 6" xfId="33646"/>
    <cellStyle name="Normal 7 50 7" xfId="33647"/>
    <cellStyle name="Normal 7 50 8" xfId="33648"/>
    <cellStyle name="Normal 7 50 9" xfId="33649"/>
    <cellStyle name="Normal 7 51" xfId="33650"/>
    <cellStyle name="Normal 7 51 10" xfId="33651"/>
    <cellStyle name="Normal 7 51 11" xfId="33652"/>
    <cellStyle name="Normal 7 51 12" xfId="33653"/>
    <cellStyle name="Normal 7 51 13" xfId="33654"/>
    <cellStyle name="Normal 7 51 14" xfId="33655"/>
    <cellStyle name="Normal 7 51 15" xfId="33656"/>
    <cellStyle name="Normal 7 51 2" xfId="33657"/>
    <cellStyle name="Normal 7 51 3" xfId="33658"/>
    <cellStyle name="Normal 7 51 4" xfId="33659"/>
    <cellStyle name="Normal 7 51 5" xfId="33660"/>
    <cellStyle name="Normal 7 51 6" xfId="33661"/>
    <cellStyle name="Normal 7 51 7" xfId="33662"/>
    <cellStyle name="Normal 7 51 8" xfId="33663"/>
    <cellStyle name="Normal 7 51 9" xfId="33664"/>
    <cellStyle name="Normal 7 52" xfId="33665"/>
    <cellStyle name="Normal 7 52 10" xfId="33666"/>
    <cellStyle name="Normal 7 52 11" xfId="33667"/>
    <cellStyle name="Normal 7 52 12" xfId="33668"/>
    <cellStyle name="Normal 7 52 13" xfId="33669"/>
    <cellStyle name="Normal 7 52 14" xfId="33670"/>
    <cellStyle name="Normal 7 52 15" xfId="33671"/>
    <cellStyle name="Normal 7 52 2" xfId="33672"/>
    <cellStyle name="Normal 7 52 3" xfId="33673"/>
    <cellStyle name="Normal 7 52 4" xfId="33674"/>
    <cellStyle name="Normal 7 52 5" xfId="33675"/>
    <cellStyle name="Normal 7 52 6" xfId="33676"/>
    <cellStyle name="Normal 7 52 7" xfId="33677"/>
    <cellStyle name="Normal 7 52 8" xfId="33678"/>
    <cellStyle name="Normal 7 52 9" xfId="33679"/>
    <cellStyle name="Normal 7 53" xfId="33680"/>
    <cellStyle name="Normal 7 53 10" xfId="33681"/>
    <cellStyle name="Normal 7 53 11" xfId="33682"/>
    <cellStyle name="Normal 7 53 12" xfId="33683"/>
    <cellStyle name="Normal 7 53 13" xfId="33684"/>
    <cellStyle name="Normal 7 53 14" xfId="33685"/>
    <cellStyle name="Normal 7 53 15" xfId="33686"/>
    <cellStyle name="Normal 7 53 2" xfId="33687"/>
    <cellStyle name="Normal 7 53 3" xfId="33688"/>
    <cellStyle name="Normal 7 53 4" xfId="33689"/>
    <cellStyle name="Normal 7 53 5" xfId="33690"/>
    <cellStyle name="Normal 7 53 6" xfId="33691"/>
    <cellStyle name="Normal 7 53 7" xfId="33692"/>
    <cellStyle name="Normal 7 53 8" xfId="33693"/>
    <cellStyle name="Normal 7 53 9" xfId="33694"/>
    <cellStyle name="Normal 7 54" xfId="33695"/>
    <cellStyle name="Normal 7 54 10" xfId="33696"/>
    <cellStyle name="Normal 7 54 11" xfId="33697"/>
    <cellStyle name="Normal 7 54 12" xfId="33698"/>
    <cellStyle name="Normal 7 54 13" xfId="33699"/>
    <cellStyle name="Normal 7 54 14" xfId="33700"/>
    <cellStyle name="Normal 7 54 15" xfId="33701"/>
    <cellStyle name="Normal 7 54 2" xfId="33702"/>
    <cellStyle name="Normal 7 54 3" xfId="33703"/>
    <cellStyle name="Normal 7 54 4" xfId="33704"/>
    <cellStyle name="Normal 7 54 5" xfId="33705"/>
    <cellStyle name="Normal 7 54 6" xfId="33706"/>
    <cellStyle name="Normal 7 54 7" xfId="33707"/>
    <cellStyle name="Normal 7 54 8" xfId="33708"/>
    <cellStyle name="Normal 7 54 9" xfId="33709"/>
    <cellStyle name="Normal 7 55" xfId="33710"/>
    <cellStyle name="Normal 7 55 10" xfId="33711"/>
    <cellStyle name="Normal 7 55 11" xfId="33712"/>
    <cellStyle name="Normal 7 55 12" xfId="33713"/>
    <cellStyle name="Normal 7 55 13" xfId="33714"/>
    <cellStyle name="Normal 7 55 14" xfId="33715"/>
    <cellStyle name="Normal 7 55 15" xfId="33716"/>
    <cellStyle name="Normal 7 55 2" xfId="33717"/>
    <cellStyle name="Normal 7 55 3" xfId="33718"/>
    <cellStyle name="Normal 7 55 4" xfId="33719"/>
    <cellStyle name="Normal 7 55 5" xfId="33720"/>
    <cellStyle name="Normal 7 55 6" xfId="33721"/>
    <cellStyle name="Normal 7 55 7" xfId="33722"/>
    <cellStyle name="Normal 7 55 8" xfId="33723"/>
    <cellStyle name="Normal 7 55 9" xfId="33724"/>
    <cellStyle name="Normal 7 56" xfId="33725"/>
    <cellStyle name="Normal 7 56 10" xfId="33726"/>
    <cellStyle name="Normal 7 56 11" xfId="33727"/>
    <cellStyle name="Normal 7 56 12" xfId="33728"/>
    <cellStyle name="Normal 7 56 13" xfId="33729"/>
    <cellStyle name="Normal 7 56 14" xfId="33730"/>
    <cellStyle name="Normal 7 56 15" xfId="33731"/>
    <cellStyle name="Normal 7 56 2" xfId="33732"/>
    <cellStyle name="Normal 7 56 3" xfId="33733"/>
    <cellStyle name="Normal 7 56 4" xfId="33734"/>
    <cellStyle name="Normal 7 56 5" xfId="33735"/>
    <cellStyle name="Normal 7 56 6" xfId="33736"/>
    <cellStyle name="Normal 7 56 7" xfId="33737"/>
    <cellStyle name="Normal 7 56 8" xfId="33738"/>
    <cellStyle name="Normal 7 56 9" xfId="33739"/>
    <cellStyle name="Normal 7 57" xfId="33740"/>
    <cellStyle name="Normal 7 57 10" xfId="33741"/>
    <cellStyle name="Normal 7 57 11" xfId="33742"/>
    <cellStyle name="Normal 7 57 12" xfId="33743"/>
    <cellStyle name="Normal 7 57 13" xfId="33744"/>
    <cellStyle name="Normal 7 57 14" xfId="33745"/>
    <cellStyle name="Normal 7 57 15" xfId="33746"/>
    <cellStyle name="Normal 7 57 2" xfId="33747"/>
    <cellStyle name="Normal 7 57 3" xfId="33748"/>
    <cellStyle name="Normal 7 57 4" xfId="33749"/>
    <cellStyle name="Normal 7 57 5" xfId="33750"/>
    <cellStyle name="Normal 7 57 6" xfId="33751"/>
    <cellStyle name="Normal 7 57 7" xfId="33752"/>
    <cellStyle name="Normal 7 57 8" xfId="33753"/>
    <cellStyle name="Normal 7 57 9" xfId="33754"/>
    <cellStyle name="Normal 7 58" xfId="33755"/>
    <cellStyle name="Normal 7 58 10" xfId="33756"/>
    <cellStyle name="Normal 7 58 11" xfId="33757"/>
    <cellStyle name="Normal 7 58 12" xfId="33758"/>
    <cellStyle name="Normal 7 58 13" xfId="33759"/>
    <cellStyle name="Normal 7 58 14" xfId="33760"/>
    <cellStyle name="Normal 7 58 15" xfId="33761"/>
    <cellStyle name="Normal 7 58 2" xfId="33762"/>
    <cellStyle name="Normal 7 58 3" xfId="33763"/>
    <cellStyle name="Normal 7 58 4" xfId="33764"/>
    <cellStyle name="Normal 7 58 5" xfId="33765"/>
    <cellStyle name="Normal 7 58 6" xfId="33766"/>
    <cellStyle name="Normal 7 58 7" xfId="33767"/>
    <cellStyle name="Normal 7 58 8" xfId="33768"/>
    <cellStyle name="Normal 7 58 9" xfId="33769"/>
    <cellStyle name="Normal 7 59" xfId="33770"/>
    <cellStyle name="Normal 7 59 10" xfId="33771"/>
    <cellStyle name="Normal 7 59 11" xfId="33772"/>
    <cellStyle name="Normal 7 59 12" xfId="33773"/>
    <cellStyle name="Normal 7 59 13" xfId="33774"/>
    <cellStyle name="Normal 7 59 14" xfId="33775"/>
    <cellStyle name="Normal 7 59 15" xfId="33776"/>
    <cellStyle name="Normal 7 59 2" xfId="33777"/>
    <cellStyle name="Normal 7 59 3" xfId="33778"/>
    <cellStyle name="Normal 7 59 4" xfId="33779"/>
    <cellStyle name="Normal 7 59 5" xfId="33780"/>
    <cellStyle name="Normal 7 59 6" xfId="33781"/>
    <cellStyle name="Normal 7 59 7" xfId="33782"/>
    <cellStyle name="Normal 7 59 8" xfId="33783"/>
    <cellStyle name="Normal 7 59 9" xfId="33784"/>
    <cellStyle name="Normal 7 6" xfId="33785"/>
    <cellStyle name="Normal 7 6 10" xfId="33786"/>
    <cellStyle name="Normal 7 6 11" xfId="33787"/>
    <cellStyle name="Normal 7 6 12" xfId="33788"/>
    <cellStyle name="Normal 7 6 13" xfId="33789"/>
    <cellStyle name="Normal 7 6 14" xfId="33790"/>
    <cellStyle name="Normal 7 6 15" xfId="33791"/>
    <cellStyle name="Normal 7 6 16" xfId="33792"/>
    <cellStyle name="Normal 7 6 17" xfId="33793"/>
    <cellStyle name="Normal 7 6 18" xfId="33794"/>
    <cellStyle name="Normal 7 6 19" xfId="33795"/>
    <cellStyle name="Normal 7 6 2" xfId="33796"/>
    <cellStyle name="Normal 7 6 20" xfId="33797"/>
    <cellStyle name="Normal 7 6 21" xfId="33798"/>
    <cellStyle name="Normal 7 6 22" xfId="33799"/>
    <cellStyle name="Normal 7 6 23" xfId="33800"/>
    <cellStyle name="Normal 7 6 24" xfId="33801"/>
    <cellStyle name="Normal 7 6 25" xfId="33802"/>
    <cellStyle name="Normal 7 6 26" xfId="33803"/>
    <cellStyle name="Normal 7 6 27" xfId="33804"/>
    <cellStyle name="Normal 7 6 28" xfId="33805"/>
    <cellStyle name="Normal 7 6 29" xfId="33806"/>
    <cellStyle name="Normal 7 6 3" xfId="33807"/>
    <cellStyle name="Normal 7 6 30" xfId="33808"/>
    <cellStyle name="Normal 7 6 4" xfId="33809"/>
    <cellStyle name="Normal 7 6 5" xfId="33810"/>
    <cellStyle name="Normal 7 6 6" xfId="33811"/>
    <cellStyle name="Normal 7 6 7" xfId="33812"/>
    <cellStyle name="Normal 7 6 8" xfId="33813"/>
    <cellStyle name="Normal 7 6 9" xfId="33814"/>
    <cellStyle name="Normal 7 60" xfId="33815"/>
    <cellStyle name="Normal 7 60 10" xfId="33816"/>
    <cellStyle name="Normal 7 60 11" xfId="33817"/>
    <cellStyle name="Normal 7 60 12" xfId="33818"/>
    <cellStyle name="Normal 7 60 13" xfId="33819"/>
    <cellStyle name="Normal 7 60 14" xfId="33820"/>
    <cellStyle name="Normal 7 60 15" xfId="33821"/>
    <cellStyle name="Normal 7 60 2" xfId="33822"/>
    <cellStyle name="Normal 7 60 3" xfId="33823"/>
    <cellStyle name="Normal 7 60 4" xfId="33824"/>
    <cellStyle name="Normal 7 60 5" xfId="33825"/>
    <cellStyle name="Normal 7 60 6" xfId="33826"/>
    <cellStyle name="Normal 7 60 7" xfId="33827"/>
    <cellStyle name="Normal 7 60 8" xfId="33828"/>
    <cellStyle name="Normal 7 60 9" xfId="33829"/>
    <cellStyle name="Normal 7 61" xfId="33830"/>
    <cellStyle name="Normal 7 62" xfId="33831"/>
    <cellStyle name="Normal 7 63" xfId="33832"/>
    <cellStyle name="Normal 7 64" xfId="33833"/>
    <cellStyle name="Normal 7 65" xfId="33834"/>
    <cellStyle name="Normal 7 66" xfId="33835"/>
    <cellStyle name="Normal 7 67" xfId="33836"/>
    <cellStyle name="Normal 7 68" xfId="33837"/>
    <cellStyle name="Normal 7 69" xfId="33838"/>
    <cellStyle name="Normal 7 7" xfId="33839"/>
    <cellStyle name="Normal 7 7 10" xfId="33840"/>
    <cellStyle name="Normal 7 7 11" xfId="33841"/>
    <cellStyle name="Normal 7 7 12" xfId="33842"/>
    <cellStyle name="Normal 7 7 13" xfId="33843"/>
    <cellStyle name="Normal 7 7 14" xfId="33844"/>
    <cellStyle name="Normal 7 7 15" xfId="33845"/>
    <cellStyle name="Normal 7 7 16" xfId="33846"/>
    <cellStyle name="Normal 7 7 17" xfId="33847"/>
    <cellStyle name="Normal 7 7 18" xfId="33848"/>
    <cellStyle name="Normal 7 7 19" xfId="33849"/>
    <cellStyle name="Normal 7 7 2" xfId="33850"/>
    <cellStyle name="Normal 7 7 20" xfId="33851"/>
    <cellStyle name="Normal 7 7 21" xfId="33852"/>
    <cellStyle name="Normal 7 7 22" xfId="33853"/>
    <cellStyle name="Normal 7 7 23" xfId="33854"/>
    <cellStyle name="Normal 7 7 24" xfId="33855"/>
    <cellStyle name="Normal 7 7 25" xfId="33856"/>
    <cellStyle name="Normal 7 7 26" xfId="33857"/>
    <cellStyle name="Normal 7 7 27" xfId="33858"/>
    <cellStyle name="Normal 7 7 28" xfId="33859"/>
    <cellStyle name="Normal 7 7 29" xfId="33860"/>
    <cellStyle name="Normal 7 7 3" xfId="33861"/>
    <cellStyle name="Normal 7 7 30" xfId="33862"/>
    <cellStyle name="Normal 7 7 4" xfId="33863"/>
    <cellStyle name="Normal 7 7 5" xfId="33864"/>
    <cellStyle name="Normal 7 7 6" xfId="33865"/>
    <cellStyle name="Normal 7 7 7" xfId="33866"/>
    <cellStyle name="Normal 7 7 8" xfId="33867"/>
    <cellStyle name="Normal 7 7 9" xfId="33868"/>
    <cellStyle name="Normal 7 70" xfId="33869"/>
    <cellStyle name="Normal 7 71" xfId="33870"/>
    <cellStyle name="Normal 7 72" xfId="33871"/>
    <cellStyle name="Normal 7 73" xfId="33872"/>
    <cellStyle name="Normal 7 74" xfId="33873"/>
    <cellStyle name="Normal 7 75" xfId="33874"/>
    <cellStyle name="Normal 7 76" xfId="33875"/>
    <cellStyle name="Normal 7 77" xfId="33876"/>
    <cellStyle name="Normal 7 78" xfId="33877"/>
    <cellStyle name="Normal 7 79" xfId="33878"/>
    <cellStyle name="Normal 7 8" xfId="33879"/>
    <cellStyle name="Normal 7 8 10" xfId="33880"/>
    <cellStyle name="Normal 7 8 11" xfId="33881"/>
    <cellStyle name="Normal 7 8 12" xfId="33882"/>
    <cellStyle name="Normal 7 8 13" xfId="33883"/>
    <cellStyle name="Normal 7 8 14" xfId="33884"/>
    <cellStyle name="Normal 7 8 15" xfId="33885"/>
    <cellStyle name="Normal 7 8 2" xfId="33886"/>
    <cellStyle name="Normal 7 8 3" xfId="33887"/>
    <cellStyle name="Normal 7 8 4" xfId="33888"/>
    <cellStyle name="Normal 7 8 5" xfId="33889"/>
    <cellStyle name="Normal 7 8 6" xfId="33890"/>
    <cellStyle name="Normal 7 8 7" xfId="33891"/>
    <cellStyle name="Normal 7 8 8" xfId="33892"/>
    <cellStyle name="Normal 7 8 9" xfId="33893"/>
    <cellStyle name="Normal 7 80" xfId="33894"/>
    <cellStyle name="Normal 7 81" xfId="33895"/>
    <cellStyle name="Normal 7 82" xfId="33896"/>
    <cellStyle name="Normal 7 83" xfId="33897"/>
    <cellStyle name="Normal 7 84" xfId="33898"/>
    <cellStyle name="Normal 7 85" xfId="33899"/>
    <cellStyle name="Normal 7 86" xfId="33900"/>
    <cellStyle name="Normal 7 9" xfId="33901"/>
    <cellStyle name="Normal 7 9 10" xfId="33902"/>
    <cellStyle name="Normal 7 9 11" xfId="33903"/>
    <cellStyle name="Normal 7 9 12" xfId="33904"/>
    <cellStyle name="Normal 7 9 13" xfId="33905"/>
    <cellStyle name="Normal 7 9 14" xfId="33906"/>
    <cellStyle name="Normal 7 9 15" xfId="33907"/>
    <cellStyle name="Normal 7 9 2" xfId="33908"/>
    <cellStyle name="Normal 7 9 3" xfId="33909"/>
    <cellStyle name="Normal 7 9 4" xfId="33910"/>
    <cellStyle name="Normal 7 9 5" xfId="33911"/>
    <cellStyle name="Normal 7 9 6" xfId="33912"/>
    <cellStyle name="Normal 7 9 7" xfId="33913"/>
    <cellStyle name="Normal 7 9 8" xfId="33914"/>
    <cellStyle name="Normal 7 9 9" xfId="33915"/>
    <cellStyle name="Normal 70" xfId="33916"/>
    <cellStyle name="Normal 70 10" xfId="33917"/>
    <cellStyle name="Normal 70 11" xfId="33918"/>
    <cellStyle name="Normal 70 12" xfId="33919"/>
    <cellStyle name="Normal 70 13" xfId="33920"/>
    <cellStyle name="Normal 70 14" xfId="33921"/>
    <cellStyle name="Normal 70 15" xfId="33922"/>
    <cellStyle name="Normal 70 2" xfId="33923"/>
    <cellStyle name="Normal 70 3" xfId="33924"/>
    <cellStyle name="Normal 70 4" xfId="33925"/>
    <cellStyle name="Normal 70 5" xfId="33926"/>
    <cellStyle name="Normal 70 6" xfId="33927"/>
    <cellStyle name="Normal 70 7" xfId="33928"/>
    <cellStyle name="Normal 70 8" xfId="33929"/>
    <cellStyle name="Normal 70 9" xfId="33930"/>
    <cellStyle name="Normal 71" xfId="33931"/>
    <cellStyle name="Normal 71 10" xfId="33932"/>
    <cellStyle name="Normal 71 11" xfId="33933"/>
    <cellStyle name="Normal 71 12" xfId="33934"/>
    <cellStyle name="Normal 71 13" xfId="33935"/>
    <cellStyle name="Normal 71 14" xfId="33936"/>
    <cellStyle name="Normal 71 15" xfId="33937"/>
    <cellStyle name="Normal 71 2" xfId="33938"/>
    <cellStyle name="Normal 71 3" xfId="33939"/>
    <cellStyle name="Normal 71 4" xfId="33940"/>
    <cellStyle name="Normal 71 5" xfId="33941"/>
    <cellStyle name="Normal 71 6" xfId="33942"/>
    <cellStyle name="Normal 71 7" xfId="33943"/>
    <cellStyle name="Normal 71 8" xfId="33944"/>
    <cellStyle name="Normal 71 9" xfId="33945"/>
    <cellStyle name="Normal 72" xfId="33946"/>
    <cellStyle name="Normal 72 10" xfId="33947"/>
    <cellStyle name="Normal 72 11" xfId="33948"/>
    <cellStyle name="Normal 72 12" xfId="33949"/>
    <cellStyle name="Normal 72 13" xfId="33950"/>
    <cellStyle name="Normal 72 14" xfId="33951"/>
    <cellStyle name="Normal 72 15" xfId="33952"/>
    <cellStyle name="Normal 72 2" xfId="33953"/>
    <cellStyle name="Normal 72 3" xfId="33954"/>
    <cellStyle name="Normal 72 4" xfId="33955"/>
    <cellStyle name="Normal 72 5" xfId="33956"/>
    <cellStyle name="Normal 72 6" xfId="33957"/>
    <cellStyle name="Normal 72 7" xfId="33958"/>
    <cellStyle name="Normal 72 8" xfId="33959"/>
    <cellStyle name="Normal 72 9" xfId="33960"/>
    <cellStyle name="Normal 73" xfId="33961"/>
    <cellStyle name="Normal 73 10" xfId="33962"/>
    <cellStyle name="Normal 73 11" xfId="33963"/>
    <cellStyle name="Normal 73 12" xfId="33964"/>
    <cellStyle name="Normal 73 13" xfId="33965"/>
    <cellStyle name="Normal 73 14" xfId="33966"/>
    <cellStyle name="Normal 73 15" xfId="33967"/>
    <cellStyle name="Normal 73 2" xfId="33968"/>
    <cellStyle name="Normal 73 3" xfId="33969"/>
    <cellStyle name="Normal 73 4" xfId="33970"/>
    <cellStyle name="Normal 73 5" xfId="33971"/>
    <cellStyle name="Normal 73 6" xfId="33972"/>
    <cellStyle name="Normal 73 7" xfId="33973"/>
    <cellStyle name="Normal 73 8" xfId="33974"/>
    <cellStyle name="Normal 73 9" xfId="33975"/>
    <cellStyle name="Normal 74" xfId="33976"/>
    <cellStyle name="Normal 74 10" xfId="33977"/>
    <cellStyle name="Normal 74 11" xfId="33978"/>
    <cellStyle name="Normal 74 12" xfId="33979"/>
    <cellStyle name="Normal 74 13" xfId="33980"/>
    <cellStyle name="Normal 74 14" xfId="33981"/>
    <cellStyle name="Normal 74 15" xfId="33982"/>
    <cellStyle name="Normal 74 2" xfId="33983"/>
    <cellStyle name="Normal 74 3" xfId="33984"/>
    <cellStyle name="Normal 74 4" xfId="33985"/>
    <cellStyle name="Normal 74 5" xfId="33986"/>
    <cellStyle name="Normal 74 6" xfId="33987"/>
    <cellStyle name="Normal 74 7" xfId="33988"/>
    <cellStyle name="Normal 74 8" xfId="33989"/>
    <cellStyle name="Normal 74 9" xfId="33990"/>
    <cellStyle name="Normal 75" xfId="33991"/>
    <cellStyle name="Normal 75 10" xfId="33992"/>
    <cellStyle name="Normal 75 11" xfId="33993"/>
    <cellStyle name="Normal 75 12" xfId="33994"/>
    <cellStyle name="Normal 75 13" xfId="33995"/>
    <cellStyle name="Normal 75 14" xfId="33996"/>
    <cellStyle name="Normal 75 15" xfId="33997"/>
    <cellStyle name="Normal 75 2" xfId="33998"/>
    <cellStyle name="Normal 75 3" xfId="33999"/>
    <cellStyle name="Normal 75 4" xfId="34000"/>
    <cellStyle name="Normal 75 5" xfId="34001"/>
    <cellStyle name="Normal 75 6" xfId="34002"/>
    <cellStyle name="Normal 75 7" xfId="34003"/>
    <cellStyle name="Normal 75 8" xfId="34004"/>
    <cellStyle name="Normal 75 9" xfId="34005"/>
    <cellStyle name="Normal 76" xfId="34006"/>
    <cellStyle name="Normal 76 10" xfId="34007"/>
    <cellStyle name="Normal 76 11" xfId="34008"/>
    <cellStyle name="Normal 76 12" xfId="34009"/>
    <cellStyle name="Normal 76 13" xfId="34010"/>
    <cellStyle name="Normal 76 14" xfId="34011"/>
    <cellStyle name="Normal 76 15" xfId="34012"/>
    <cellStyle name="Normal 76 2" xfId="34013"/>
    <cellStyle name="Normal 76 3" xfId="34014"/>
    <cellStyle name="Normal 76 4" xfId="34015"/>
    <cellStyle name="Normal 76 5" xfId="34016"/>
    <cellStyle name="Normal 76 6" xfId="34017"/>
    <cellStyle name="Normal 76 7" xfId="34018"/>
    <cellStyle name="Normal 76 8" xfId="34019"/>
    <cellStyle name="Normal 76 9" xfId="34020"/>
    <cellStyle name="Normal 77" xfId="34021"/>
    <cellStyle name="Normal 77 10" xfId="34022"/>
    <cellStyle name="Normal 77 11" xfId="34023"/>
    <cellStyle name="Normal 77 12" xfId="34024"/>
    <cellStyle name="Normal 77 13" xfId="34025"/>
    <cellStyle name="Normal 77 14" xfId="34026"/>
    <cellStyle name="Normal 77 15" xfId="34027"/>
    <cellStyle name="Normal 77 2" xfId="34028"/>
    <cellStyle name="Normal 77 3" xfId="34029"/>
    <cellStyle name="Normal 77 4" xfId="34030"/>
    <cellStyle name="Normal 77 5" xfId="34031"/>
    <cellStyle name="Normal 77 6" xfId="34032"/>
    <cellStyle name="Normal 77 7" xfId="34033"/>
    <cellStyle name="Normal 77 8" xfId="34034"/>
    <cellStyle name="Normal 77 9" xfId="34035"/>
    <cellStyle name="Normal 78" xfId="34036"/>
    <cellStyle name="Normal 78 10" xfId="34037"/>
    <cellStyle name="Normal 78 11" xfId="34038"/>
    <cellStyle name="Normal 78 12" xfId="34039"/>
    <cellStyle name="Normal 78 13" xfId="34040"/>
    <cellStyle name="Normal 78 14" xfId="34041"/>
    <cellStyle name="Normal 78 15" xfId="34042"/>
    <cellStyle name="Normal 78 2" xfId="34043"/>
    <cellStyle name="Normal 78 3" xfId="34044"/>
    <cellStyle name="Normal 78 4" xfId="34045"/>
    <cellStyle name="Normal 78 5" xfId="34046"/>
    <cellStyle name="Normal 78 6" xfId="34047"/>
    <cellStyle name="Normal 78 7" xfId="34048"/>
    <cellStyle name="Normal 78 8" xfId="34049"/>
    <cellStyle name="Normal 78 9" xfId="34050"/>
    <cellStyle name="Normal 79" xfId="34051"/>
    <cellStyle name="Normal 79 10" xfId="34052"/>
    <cellStyle name="Normal 79 11" xfId="34053"/>
    <cellStyle name="Normal 79 12" xfId="34054"/>
    <cellStyle name="Normal 79 13" xfId="34055"/>
    <cellStyle name="Normal 79 14" xfId="34056"/>
    <cellStyle name="Normal 79 15" xfId="34057"/>
    <cellStyle name="Normal 79 2" xfId="34058"/>
    <cellStyle name="Normal 79 3" xfId="34059"/>
    <cellStyle name="Normal 79 4" xfId="34060"/>
    <cellStyle name="Normal 79 5" xfId="34061"/>
    <cellStyle name="Normal 79 6" xfId="34062"/>
    <cellStyle name="Normal 79 7" xfId="34063"/>
    <cellStyle name="Normal 79 8" xfId="34064"/>
    <cellStyle name="Normal 79 9" xfId="34065"/>
    <cellStyle name="Normal 8" xfId="34066"/>
    <cellStyle name="Normal 8 10" xfId="34067"/>
    <cellStyle name="Normal 8 10 10" xfId="34068"/>
    <cellStyle name="Normal 8 10 11" xfId="34069"/>
    <cellStyle name="Normal 8 10 12" xfId="34070"/>
    <cellStyle name="Normal 8 10 13" xfId="34071"/>
    <cellStyle name="Normal 8 10 14" xfId="34072"/>
    <cellStyle name="Normal 8 10 15" xfId="34073"/>
    <cellStyle name="Normal 8 10 2" xfId="34074"/>
    <cellStyle name="Normal 8 10 3" xfId="34075"/>
    <cellStyle name="Normal 8 10 4" xfId="34076"/>
    <cellStyle name="Normal 8 10 5" xfId="34077"/>
    <cellStyle name="Normal 8 10 6" xfId="34078"/>
    <cellStyle name="Normal 8 10 7" xfId="34079"/>
    <cellStyle name="Normal 8 10 8" xfId="34080"/>
    <cellStyle name="Normal 8 10 9" xfId="34081"/>
    <cellStyle name="Normal 8 11" xfId="34082"/>
    <cellStyle name="Normal 8 11 10" xfId="34083"/>
    <cellStyle name="Normal 8 11 11" xfId="34084"/>
    <cellStyle name="Normal 8 11 12" xfId="34085"/>
    <cellStyle name="Normal 8 11 13" xfId="34086"/>
    <cellStyle name="Normal 8 11 14" xfId="34087"/>
    <cellStyle name="Normal 8 11 15" xfId="34088"/>
    <cellStyle name="Normal 8 11 2" xfId="34089"/>
    <cellStyle name="Normal 8 11 3" xfId="34090"/>
    <cellStyle name="Normal 8 11 4" xfId="34091"/>
    <cellStyle name="Normal 8 11 5" xfId="34092"/>
    <cellStyle name="Normal 8 11 6" xfId="34093"/>
    <cellStyle name="Normal 8 11 7" xfId="34094"/>
    <cellStyle name="Normal 8 11 8" xfId="34095"/>
    <cellStyle name="Normal 8 11 9" xfId="34096"/>
    <cellStyle name="Normal 8 12" xfId="34097"/>
    <cellStyle name="Normal 8 12 10" xfId="34098"/>
    <cellStyle name="Normal 8 12 11" xfId="34099"/>
    <cellStyle name="Normal 8 12 12" xfId="34100"/>
    <cellStyle name="Normal 8 12 13" xfId="34101"/>
    <cellStyle name="Normal 8 12 14" xfId="34102"/>
    <cellStyle name="Normal 8 12 15" xfId="34103"/>
    <cellStyle name="Normal 8 12 2" xfId="34104"/>
    <cellStyle name="Normal 8 12 3" xfId="34105"/>
    <cellStyle name="Normal 8 12 4" xfId="34106"/>
    <cellStyle name="Normal 8 12 5" xfId="34107"/>
    <cellStyle name="Normal 8 12 6" xfId="34108"/>
    <cellStyle name="Normal 8 12 7" xfId="34109"/>
    <cellStyle name="Normal 8 12 8" xfId="34110"/>
    <cellStyle name="Normal 8 12 9" xfId="34111"/>
    <cellStyle name="Normal 8 13" xfId="34112"/>
    <cellStyle name="Normal 8 13 10" xfId="34113"/>
    <cellStyle name="Normal 8 13 11" xfId="34114"/>
    <cellStyle name="Normal 8 13 12" xfId="34115"/>
    <cellStyle name="Normal 8 13 13" xfId="34116"/>
    <cellStyle name="Normal 8 13 14" xfId="34117"/>
    <cellStyle name="Normal 8 13 15" xfId="34118"/>
    <cellStyle name="Normal 8 13 2" xfId="34119"/>
    <cellStyle name="Normal 8 13 3" xfId="34120"/>
    <cellStyle name="Normal 8 13 4" xfId="34121"/>
    <cellStyle name="Normal 8 13 5" xfId="34122"/>
    <cellStyle name="Normal 8 13 6" xfId="34123"/>
    <cellStyle name="Normal 8 13 7" xfId="34124"/>
    <cellStyle name="Normal 8 13 8" xfId="34125"/>
    <cellStyle name="Normal 8 13 9" xfId="34126"/>
    <cellStyle name="Normal 8 14" xfId="34127"/>
    <cellStyle name="Normal 8 14 10" xfId="34128"/>
    <cellStyle name="Normal 8 14 11" xfId="34129"/>
    <cellStyle name="Normal 8 14 12" xfId="34130"/>
    <cellStyle name="Normal 8 14 13" xfId="34131"/>
    <cellStyle name="Normal 8 14 14" xfId="34132"/>
    <cellStyle name="Normal 8 14 15" xfId="34133"/>
    <cellStyle name="Normal 8 14 2" xfId="34134"/>
    <cellStyle name="Normal 8 14 3" xfId="34135"/>
    <cellStyle name="Normal 8 14 4" xfId="34136"/>
    <cellStyle name="Normal 8 14 5" xfId="34137"/>
    <cellStyle name="Normal 8 14 6" xfId="34138"/>
    <cellStyle name="Normal 8 14 7" xfId="34139"/>
    <cellStyle name="Normal 8 14 8" xfId="34140"/>
    <cellStyle name="Normal 8 14 9" xfId="34141"/>
    <cellStyle name="Normal 8 15" xfId="34142"/>
    <cellStyle name="Normal 8 15 10" xfId="34143"/>
    <cellStyle name="Normal 8 15 11" xfId="34144"/>
    <cellStyle name="Normal 8 15 12" xfId="34145"/>
    <cellStyle name="Normal 8 15 13" xfId="34146"/>
    <cellStyle name="Normal 8 15 14" xfId="34147"/>
    <cellStyle name="Normal 8 15 15" xfId="34148"/>
    <cellStyle name="Normal 8 15 2" xfId="34149"/>
    <cellStyle name="Normal 8 15 3" xfId="34150"/>
    <cellStyle name="Normal 8 15 4" xfId="34151"/>
    <cellStyle name="Normal 8 15 5" xfId="34152"/>
    <cellStyle name="Normal 8 15 6" xfId="34153"/>
    <cellStyle name="Normal 8 15 7" xfId="34154"/>
    <cellStyle name="Normal 8 15 8" xfId="34155"/>
    <cellStyle name="Normal 8 15 9" xfId="34156"/>
    <cellStyle name="Normal 8 16" xfId="34157"/>
    <cellStyle name="Normal 8 16 10" xfId="34158"/>
    <cellStyle name="Normal 8 16 11" xfId="34159"/>
    <cellStyle name="Normal 8 16 12" xfId="34160"/>
    <cellStyle name="Normal 8 16 13" xfId="34161"/>
    <cellStyle name="Normal 8 16 14" xfId="34162"/>
    <cellStyle name="Normal 8 16 15" xfId="34163"/>
    <cellStyle name="Normal 8 16 2" xfId="34164"/>
    <cellStyle name="Normal 8 16 3" xfId="34165"/>
    <cellStyle name="Normal 8 16 4" xfId="34166"/>
    <cellStyle name="Normal 8 16 5" xfId="34167"/>
    <cellStyle name="Normal 8 16 6" xfId="34168"/>
    <cellStyle name="Normal 8 16 7" xfId="34169"/>
    <cellStyle name="Normal 8 16 8" xfId="34170"/>
    <cellStyle name="Normal 8 16 9" xfId="34171"/>
    <cellStyle name="Normal 8 17" xfId="34172"/>
    <cellStyle name="Normal 8 17 10" xfId="34173"/>
    <cellStyle name="Normal 8 17 11" xfId="34174"/>
    <cellStyle name="Normal 8 17 12" xfId="34175"/>
    <cellStyle name="Normal 8 17 13" xfId="34176"/>
    <cellStyle name="Normal 8 17 14" xfId="34177"/>
    <cellStyle name="Normal 8 17 15" xfId="34178"/>
    <cellStyle name="Normal 8 17 2" xfId="34179"/>
    <cellStyle name="Normal 8 17 3" xfId="34180"/>
    <cellStyle name="Normal 8 17 4" xfId="34181"/>
    <cellStyle name="Normal 8 17 5" xfId="34182"/>
    <cellStyle name="Normal 8 17 6" xfId="34183"/>
    <cellStyle name="Normal 8 17 7" xfId="34184"/>
    <cellStyle name="Normal 8 17 8" xfId="34185"/>
    <cellStyle name="Normal 8 17 9" xfId="34186"/>
    <cellStyle name="Normal 8 18" xfId="34187"/>
    <cellStyle name="Normal 8 18 10" xfId="34188"/>
    <cellStyle name="Normal 8 18 11" xfId="34189"/>
    <cellStyle name="Normal 8 18 12" xfId="34190"/>
    <cellStyle name="Normal 8 18 13" xfId="34191"/>
    <cellStyle name="Normal 8 18 14" xfId="34192"/>
    <cellStyle name="Normal 8 18 15" xfId="34193"/>
    <cellStyle name="Normal 8 18 2" xfId="34194"/>
    <cellStyle name="Normal 8 18 3" xfId="34195"/>
    <cellStyle name="Normal 8 18 4" xfId="34196"/>
    <cellStyle name="Normal 8 18 5" xfId="34197"/>
    <cellStyle name="Normal 8 18 6" xfId="34198"/>
    <cellStyle name="Normal 8 18 7" xfId="34199"/>
    <cellStyle name="Normal 8 18 8" xfId="34200"/>
    <cellStyle name="Normal 8 18 9" xfId="34201"/>
    <cellStyle name="Normal 8 19" xfId="34202"/>
    <cellStyle name="Normal 8 19 10" xfId="34203"/>
    <cellStyle name="Normal 8 19 11" xfId="34204"/>
    <cellStyle name="Normal 8 19 12" xfId="34205"/>
    <cellStyle name="Normal 8 19 13" xfId="34206"/>
    <cellStyle name="Normal 8 19 14" xfId="34207"/>
    <cellStyle name="Normal 8 19 15" xfId="34208"/>
    <cellStyle name="Normal 8 19 2" xfId="34209"/>
    <cellStyle name="Normal 8 19 3" xfId="34210"/>
    <cellStyle name="Normal 8 19 4" xfId="34211"/>
    <cellStyle name="Normal 8 19 5" xfId="34212"/>
    <cellStyle name="Normal 8 19 6" xfId="34213"/>
    <cellStyle name="Normal 8 19 7" xfId="34214"/>
    <cellStyle name="Normal 8 19 8" xfId="34215"/>
    <cellStyle name="Normal 8 19 9" xfId="34216"/>
    <cellStyle name="Normal 8 2" xfId="34217"/>
    <cellStyle name="Normal 8 2 10" xfId="34218"/>
    <cellStyle name="Normal 8 2 11" xfId="34219"/>
    <cellStyle name="Normal 8 2 12" xfId="34220"/>
    <cellStyle name="Normal 8 2 13" xfId="34221"/>
    <cellStyle name="Normal 8 2 14" xfId="34222"/>
    <cellStyle name="Normal 8 2 15" xfId="34223"/>
    <cellStyle name="Normal 8 2 16" xfId="34224"/>
    <cellStyle name="Normal 8 2 17" xfId="34225"/>
    <cellStyle name="Normal 8 2 18" xfId="34226"/>
    <cellStyle name="Normal 8 2 19" xfId="34227"/>
    <cellStyle name="Normal 8 2 2" xfId="34228"/>
    <cellStyle name="Normal 8 2 20" xfId="34229"/>
    <cellStyle name="Normal 8 2 21" xfId="34230"/>
    <cellStyle name="Normal 8 2 22" xfId="34231"/>
    <cellStyle name="Normal 8 2 23" xfId="34232"/>
    <cellStyle name="Normal 8 2 24" xfId="34233"/>
    <cellStyle name="Normal 8 2 25" xfId="34234"/>
    <cellStyle name="Normal 8 2 26" xfId="34235"/>
    <cellStyle name="Normal 8 2 27" xfId="34236"/>
    <cellStyle name="Normal 8 2 28" xfId="34237"/>
    <cellStyle name="Normal 8 2 29" xfId="34238"/>
    <cellStyle name="Normal 8 2 3" xfId="34239"/>
    <cellStyle name="Normal 8 2 30" xfId="34240"/>
    <cellStyle name="Normal 8 2 4" xfId="34241"/>
    <cellStyle name="Normal 8 2 5" xfId="34242"/>
    <cellStyle name="Normal 8 2 6" xfId="34243"/>
    <cellStyle name="Normal 8 2 7" xfId="34244"/>
    <cellStyle name="Normal 8 2 8" xfId="34245"/>
    <cellStyle name="Normal 8 2 9" xfId="34246"/>
    <cellStyle name="Normal 8 20" xfId="34247"/>
    <cellStyle name="Normal 8 20 10" xfId="34248"/>
    <cellStyle name="Normal 8 20 11" xfId="34249"/>
    <cellStyle name="Normal 8 20 12" xfId="34250"/>
    <cellStyle name="Normal 8 20 13" xfId="34251"/>
    <cellStyle name="Normal 8 20 14" xfId="34252"/>
    <cellStyle name="Normal 8 20 15" xfId="34253"/>
    <cellStyle name="Normal 8 20 2" xfId="34254"/>
    <cellStyle name="Normal 8 20 3" xfId="34255"/>
    <cellStyle name="Normal 8 20 4" xfId="34256"/>
    <cellStyle name="Normal 8 20 5" xfId="34257"/>
    <cellStyle name="Normal 8 20 6" xfId="34258"/>
    <cellStyle name="Normal 8 20 7" xfId="34259"/>
    <cellStyle name="Normal 8 20 8" xfId="34260"/>
    <cellStyle name="Normal 8 20 9" xfId="34261"/>
    <cellStyle name="Normal 8 21" xfId="34262"/>
    <cellStyle name="Normal 8 21 10" xfId="34263"/>
    <cellStyle name="Normal 8 21 11" xfId="34264"/>
    <cellStyle name="Normal 8 21 12" xfId="34265"/>
    <cellStyle name="Normal 8 21 13" xfId="34266"/>
    <cellStyle name="Normal 8 21 14" xfId="34267"/>
    <cellStyle name="Normal 8 21 15" xfId="34268"/>
    <cellStyle name="Normal 8 21 2" xfId="34269"/>
    <cellStyle name="Normal 8 21 3" xfId="34270"/>
    <cellStyle name="Normal 8 21 4" xfId="34271"/>
    <cellStyle name="Normal 8 21 5" xfId="34272"/>
    <cellStyle name="Normal 8 21 6" xfId="34273"/>
    <cellStyle name="Normal 8 21 7" xfId="34274"/>
    <cellStyle name="Normal 8 21 8" xfId="34275"/>
    <cellStyle name="Normal 8 21 9" xfId="34276"/>
    <cellStyle name="Normal 8 22" xfId="34277"/>
    <cellStyle name="Normal 8 22 10" xfId="34278"/>
    <cellStyle name="Normal 8 22 11" xfId="34279"/>
    <cellStyle name="Normal 8 22 12" xfId="34280"/>
    <cellStyle name="Normal 8 22 13" xfId="34281"/>
    <cellStyle name="Normal 8 22 14" xfId="34282"/>
    <cellStyle name="Normal 8 22 15" xfId="34283"/>
    <cellStyle name="Normal 8 22 2" xfId="34284"/>
    <cellStyle name="Normal 8 22 3" xfId="34285"/>
    <cellStyle name="Normal 8 22 4" xfId="34286"/>
    <cellStyle name="Normal 8 22 5" xfId="34287"/>
    <cellStyle name="Normal 8 22 6" xfId="34288"/>
    <cellStyle name="Normal 8 22 7" xfId="34289"/>
    <cellStyle name="Normal 8 22 8" xfId="34290"/>
    <cellStyle name="Normal 8 22 9" xfId="34291"/>
    <cellStyle name="Normal 8 23" xfId="34292"/>
    <cellStyle name="Normal 8 23 10" xfId="34293"/>
    <cellStyle name="Normal 8 23 11" xfId="34294"/>
    <cellStyle name="Normal 8 23 12" xfId="34295"/>
    <cellStyle name="Normal 8 23 13" xfId="34296"/>
    <cellStyle name="Normal 8 23 14" xfId="34297"/>
    <cellStyle name="Normal 8 23 15" xfId="34298"/>
    <cellStyle name="Normal 8 23 2" xfId="34299"/>
    <cellStyle name="Normal 8 23 3" xfId="34300"/>
    <cellStyle name="Normal 8 23 4" xfId="34301"/>
    <cellStyle name="Normal 8 23 5" xfId="34302"/>
    <cellStyle name="Normal 8 23 6" xfId="34303"/>
    <cellStyle name="Normal 8 23 7" xfId="34304"/>
    <cellStyle name="Normal 8 23 8" xfId="34305"/>
    <cellStyle name="Normal 8 23 9" xfId="34306"/>
    <cellStyle name="Normal 8 24" xfId="34307"/>
    <cellStyle name="Normal 8 24 10" xfId="34308"/>
    <cellStyle name="Normal 8 24 11" xfId="34309"/>
    <cellStyle name="Normal 8 24 12" xfId="34310"/>
    <cellStyle name="Normal 8 24 13" xfId="34311"/>
    <cellStyle name="Normal 8 24 14" xfId="34312"/>
    <cellStyle name="Normal 8 24 15" xfId="34313"/>
    <cellStyle name="Normal 8 24 2" xfId="34314"/>
    <cellStyle name="Normal 8 24 3" xfId="34315"/>
    <cellStyle name="Normal 8 24 4" xfId="34316"/>
    <cellStyle name="Normal 8 24 5" xfId="34317"/>
    <cellStyle name="Normal 8 24 6" xfId="34318"/>
    <cellStyle name="Normal 8 24 7" xfId="34319"/>
    <cellStyle name="Normal 8 24 8" xfId="34320"/>
    <cellStyle name="Normal 8 24 9" xfId="34321"/>
    <cellStyle name="Normal 8 25" xfId="34322"/>
    <cellStyle name="Normal 8 25 10" xfId="34323"/>
    <cellStyle name="Normal 8 25 11" xfId="34324"/>
    <cellStyle name="Normal 8 25 12" xfId="34325"/>
    <cellStyle name="Normal 8 25 13" xfId="34326"/>
    <cellStyle name="Normal 8 25 14" xfId="34327"/>
    <cellStyle name="Normal 8 25 15" xfId="34328"/>
    <cellStyle name="Normal 8 25 2" xfId="34329"/>
    <cellStyle name="Normal 8 25 3" xfId="34330"/>
    <cellStyle name="Normal 8 25 4" xfId="34331"/>
    <cellStyle name="Normal 8 25 5" xfId="34332"/>
    <cellStyle name="Normal 8 25 6" xfId="34333"/>
    <cellStyle name="Normal 8 25 7" xfId="34334"/>
    <cellStyle name="Normal 8 25 8" xfId="34335"/>
    <cellStyle name="Normal 8 25 9" xfId="34336"/>
    <cellStyle name="Normal 8 26" xfId="34337"/>
    <cellStyle name="Normal 8 26 10" xfId="34338"/>
    <cellStyle name="Normal 8 26 11" xfId="34339"/>
    <cellStyle name="Normal 8 26 12" xfId="34340"/>
    <cellStyle name="Normal 8 26 13" xfId="34341"/>
    <cellStyle name="Normal 8 26 14" xfId="34342"/>
    <cellStyle name="Normal 8 26 15" xfId="34343"/>
    <cellStyle name="Normal 8 26 2" xfId="34344"/>
    <cellStyle name="Normal 8 26 3" xfId="34345"/>
    <cellStyle name="Normal 8 26 4" xfId="34346"/>
    <cellStyle name="Normal 8 26 5" xfId="34347"/>
    <cellStyle name="Normal 8 26 6" xfId="34348"/>
    <cellStyle name="Normal 8 26 7" xfId="34349"/>
    <cellStyle name="Normal 8 26 8" xfId="34350"/>
    <cellStyle name="Normal 8 26 9" xfId="34351"/>
    <cellStyle name="Normal 8 27" xfId="34352"/>
    <cellStyle name="Normal 8 27 10" xfId="34353"/>
    <cellStyle name="Normal 8 27 11" xfId="34354"/>
    <cellStyle name="Normal 8 27 12" xfId="34355"/>
    <cellStyle name="Normal 8 27 13" xfId="34356"/>
    <cellStyle name="Normal 8 27 14" xfId="34357"/>
    <cellStyle name="Normal 8 27 15" xfId="34358"/>
    <cellStyle name="Normal 8 27 2" xfId="34359"/>
    <cellStyle name="Normal 8 27 3" xfId="34360"/>
    <cellStyle name="Normal 8 27 4" xfId="34361"/>
    <cellStyle name="Normal 8 27 5" xfId="34362"/>
    <cellStyle name="Normal 8 27 6" xfId="34363"/>
    <cellStyle name="Normal 8 27 7" xfId="34364"/>
    <cellStyle name="Normal 8 27 8" xfId="34365"/>
    <cellStyle name="Normal 8 27 9" xfId="34366"/>
    <cellStyle name="Normal 8 28" xfId="34367"/>
    <cellStyle name="Normal 8 28 10" xfId="34368"/>
    <cellStyle name="Normal 8 28 11" xfId="34369"/>
    <cellStyle name="Normal 8 28 12" xfId="34370"/>
    <cellStyle name="Normal 8 28 13" xfId="34371"/>
    <cellStyle name="Normal 8 28 14" xfId="34372"/>
    <cellStyle name="Normal 8 28 15" xfId="34373"/>
    <cellStyle name="Normal 8 28 2" xfId="34374"/>
    <cellStyle name="Normal 8 28 3" xfId="34375"/>
    <cellStyle name="Normal 8 28 4" xfId="34376"/>
    <cellStyle name="Normal 8 28 5" xfId="34377"/>
    <cellStyle name="Normal 8 28 6" xfId="34378"/>
    <cellStyle name="Normal 8 28 7" xfId="34379"/>
    <cellStyle name="Normal 8 28 8" xfId="34380"/>
    <cellStyle name="Normal 8 28 9" xfId="34381"/>
    <cellStyle name="Normal 8 29" xfId="34382"/>
    <cellStyle name="Normal 8 29 10" xfId="34383"/>
    <cellStyle name="Normal 8 29 11" xfId="34384"/>
    <cellStyle name="Normal 8 29 12" xfId="34385"/>
    <cellStyle name="Normal 8 29 13" xfId="34386"/>
    <cellStyle name="Normal 8 29 14" xfId="34387"/>
    <cellStyle name="Normal 8 29 15" xfId="34388"/>
    <cellStyle name="Normal 8 29 2" xfId="34389"/>
    <cellStyle name="Normal 8 29 3" xfId="34390"/>
    <cellStyle name="Normal 8 29 4" xfId="34391"/>
    <cellStyle name="Normal 8 29 5" xfId="34392"/>
    <cellStyle name="Normal 8 29 6" xfId="34393"/>
    <cellStyle name="Normal 8 29 7" xfId="34394"/>
    <cellStyle name="Normal 8 29 8" xfId="34395"/>
    <cellStyle name="Normal 8 29 9" xfId="34396"/>
    <cellStyle name="Normal 8 3" xfId="34397"/>
    <cellStyle name="Normal 8 3 10" xfId="34398"/>
    <cellStyle name="Normal 8 3 11" xfId="34399"/>
    <cellStyle name="Normal 8 3 12" xfId="34400"/>
    <cellStyle name="Normal 8 3 13" xfId="34401"/>
    <cellStyle name="Normal 8 3 14" xfId="34402"/>
    <cellStyle name="Normal 8 3 15" xfId="34403"/>
    <cellStyle name="Normal 8 3 16" xfId="34404"/>
    <cellStyle name="Normal 8 3 17" xfId="34405"/>
    <cellStyle name="Normal 8 3 18" xfId="34406"/>
    <cellStyle name="Normal 8 3 19" xfId="34407"/>
    <cellStyle name="Normal 8 3 2" xfId="34408"/>
    <cellStyle name="Normal 8 3 20" xfId="34409"/>
    <cellStyle name="Normal 8 3 21" xfId="34410"/>
    <cellStyle name="Normal 8 3 22" xfId="34411"/>
    <cellStyle name="Normal 8 3 23" xfId="34412"/>
    <cellStyle name="Normal 8 3 24" xfId="34413"/>
    <cellStyle name="Normal 8 3 25" xfId="34414"/>
    <cellStyle name="Normal 8 3 26" xfId="34415"/>
    <cellStyle name="Normal 8 3 27" xfId="34416"/>
    <cellStyle name="Normal 8 3 28" xfId="34417"/>
    <cellStyle name="Normal 8 3 29" xfId="34418"/>
    <cellStyle name="Normal 8 3 3" xfId="34419"/>
    <cellStyle name="Normal 8 3 30" xfId="34420"/>
    <cellStyle name="Normal 8 3 4" xfId="34421"/>
    <cellStyle name="Normal 8 3 5" xfId="34422"/>
    <cellStyle name="Normal 8 3 6" xfId="34423"/>
    <cellStyle name="Normal 8 3 7" xfId="34424"/>
    <cellStyle name="Normal 8 3 8" xfId="34425"/>
    <cellStyle name="Normal 8 3 9" xfId="34426"/>
    <cellStyle name="Normal 8 30" xfId="34427"/>
    <cellStyle name="Normal 8 30 10" xfId="34428"/>
    <cellStyle name="Normal 8 30 11" xfId="34429"/>
    <cellStyle name="Normal 8 30 12" xfId="34430"/>
    <cellStyle name="Normal 8 30 13" xfId="34431"/>
    <cellStyle name="Normal 8 30 14" xfId="34432"/>
    <cellStyle name="Normal 8 30 15" xfId="34433"/>
    <cellStyle name="Normal 8 30 2" xfId="34434"/>
    <cellStyle name="Normal 8 30 3" xfId="34435"/>
    <cellStyle name="Normal 8 30 4" xfId="34436"/>
    <cellStyle name="Normal 8 30 5" xfId="34437"/>
    <cellStyle name="Normal 8 30 6" xfId="34438"/>
    <cellStyle name="Normal 8 30 7" xfId="34439"/>
    <cellStyle name="Normal 8 30 8" xfId="34440"/>
    <cellStyle name="Normal 8 30 9" xfId="34441"/>
    <cellStyle name="Normal 8 31" xfId="34442"/>
    <cellStyle name="Normal 8 31 10" xfId="34443"/>
    <cellStyle name="Normal 8 31 11" xfId="34444"/>
    <cellStyle name="Normal 8 31 12" xfId="34445"/>
    <cellStyle name="Normal 8 31 13" xfId="34446"/>
    <cellStyle name="Normal 8 31 14" xfId="34447"/>
    <cellStyle name="Normal 8 31 15" xfId="34448"/>
    <cellStyle name="Normal 8 31 2" xfId="34449"/>
    <cellStyle name="Normal 8 31 3" xfId="34450"/>
    <cellStyle name="Normal 8 31 4" xfId="34451"/>
    <cellStyle name="Normal 8 31 5" xfId="34452"/>
    <cellStyle name="Normal 8 31 6" xfId="34453"/>
    <cellStyle name="Normal 8 31 7" xfId="34454"/>
    <cellStyle name="Normal 8 31 8" xfId="34455"/>
    <cellStyle name="Normal 8 31 9" xfId="34456"/>
    <cellStyle name="Normal 8 32" xfId="34457"/>
    <cellStyle name="Normal 8 32 10" xfId="34458"/>
    <cellStyle name="Normal 8 32 11" xfId="34459"/>
    <cellStyle name="Normal 8 32 12" xfId="34460"/>
    <cellStyle name="Normal 8 32 13" xfId="34461"/>
    <cellStyle name="Normal 8 32 14" xfId="34462"/>
    <cellStyle name="Normal 8 32 15" xfId="34463"/>
    <cellStyle name="Normal 8 32 2" xfId="34464"/>
    <cellStyle name="Normal 8 32 3" xfId="34465"/>
    <cellStyle name="Normal 8 32 4" xfId="34466"/>
    <cellStyle name="Normal 8 32 5" xfId="34467"/>
    <cellStyle name="Normal 8 32 6" xfId="34468"/>
    <cellStyle name="Normal 8 32 7" xfId="34469"/>
    <cellStyle name="Normal 8 32 8" xfId="34470"/>
    <cellStyle name="Normal 8 32 9" xfId="34471"/>
    <cellStyle name="Normal 8 33" xfId="34472"/>
    <cellStyle name="Normal 8 33 10" xfId="34473"/>
    <cellStyle name="Normal 8 33 11" xfId="34474"/>
    <cellStyle name="Normal 8 33 12" xfId="34475"/>
    <cellStyle name="Normal 8 33 13" xfId="34476"/>
    <cellStyle name="Normal 8 33 14" xfId="34477"/>
    <cellStyle name="Normal 8 33 15" xfId="34478"/>
    <cellStyle name="Normal 8 33 2" xfId="34479"/>
    <cellStyle name="Normal 8 33 3" xfId="34480"/>
    <cellStyle name="Normal 8 33 4" xfId="34481"/>
    <cellStyle name="Normal 8 33 5" xfId="34482"/>
    <cellStyle name="Normal 8 33 6" xfId="34483"/>
    <cellStyle name="Normal 8 33 7" xfId="34484"/>
    <cellStyle name="Normal 8 33 8" xfId="34485"/>
    <cellStyle name="Normal 8 33 9" xfId="34486"/>
    <cellStyle name="Normal 8 34" xfId="34487"/>
    <cellStyle name="Normal 8 34 10" xfId="34488"/>
    <cellStyle name="Normal 8 34 11" xfId="34489"/>
    <cellStyle name="Normal 8 34 12" xfId="34490"/>
    <cellStyle name="Normal 8 34 13" xfId="34491"/>
    <cellStyle name="Normal 8 34 14" xfId="34492"/>
    <cellStyle name="Normal 8 34 15" xfId="34493"/>
    <cellStyle name="Normal 8 34 2" xfId="34494"/>
    <cellStyle name="Normal 8 34 3" xfId="34495"/>
    <cellStyle name="Normal 8 34 4" xfId="34496"/>
    <cellStyle name="Normal 8 34 5" xfId="34497"/>
    <cellStyle name="Normal 8 34 6" xfId="34498"/>
    <cellStyle name="Normal 8 34 7" xfId="34499"/>
    <cellStyle name="Normal 8 34 8" xfId="34500"/>
    <cellStyle name="Normal 8 34 9" xfId="34501"/>
    <cellStyle name="Normal 8 35" xfId="34502"/>
    <cellStyle name="Normal 8 35 10" xfId="34503"/>
    <cellStyle name="Normal 8 35 11" xfId="34504"/>
    <cellStyle name="Normal 8 35 12" xfId="34505"/>
    <cellStyle name="Normal 8 35 13" xfId="34506"/>
    <cellStyle name="Normal 8 35 14" xfId="34507"/>
    <cellStyle name="Normal 8 35 15" xfId="34508"/>
    <cellStyle name="Normal 8 35 2" xfId="34509"/>
    <cellStyle name="Normal 8 35 3" xfId="34510"/>
    <cellStyle name="Normal 8 35 4" xfId="34511"/>
    <cellStyle name="Normal 8 35 5" xfId="34512"/>
    <cellStyle name="Normal 8 35 6" xfId="34513"/>
    <cellStyle name="Normal 8 35 7" xfId="34514"/>
    <cellStyle name="Normal 8 35 8" xfId="34515"/>
    <cellStyle name="Normal 8 35 9" xfId="34516"/>
    <cellStyle name="Normal 8 36" xfId="34517"/>
    <cellStyle name="Normal 8 36 10" xfId="34518"/>
    <cellStyle name="Normal 8 36 11" xfId="34519"/>
    <cellStyle name="Normal 8 36 12" xfId="34520"/>
    <cellStyle name="Normal 8 36 13" xfId="34521"/>
    <cellStyle name="Normal 8 36 14" xfId="34522"/>
    <cellStyle name="Normal 8 36 15" xfId="34523"/>
    <cellStyle name="Normal 8 36 2" xfId="34524"/>
    <cellStyle name="Normal 8 36 3" xfId="34525"/>
    <cellStyle name="Normal 8 36 4" xfId="34526"/>
    <cellStyle name="Normal 8 36 5" xfId="34527"/>
    <cellStyle name="Normal 8 36 6" xfId="34528"/>
    <cellStyle name="Normal 8 36 7" xfId="34529"/>
    <cellStyle name="Normal 8 36 8" xfId="34530"/>
    <cellStyle name="Normal 8 36 9" xfId="34531"/>
    <cellStyle name="Normal 8 37" xfId="34532"/>
    <cellStyle name="Normal 8 37 10" xfId="34533"/>
    <cellStyle name="Normal 8 37 11" xfId="34534"/>
    <cellStyle name="Normal 8 37 12" xfId="34535"/>
    <cellStyle name="Normal 8 37 13" xfId="34536"/>
    <cellStyle name="Normal 8 37 14" xfId="34537"/>
    <cellStyle name="Normal 8 37 15" xfId="34538"/>
    <cellStyle name="Normal 8 37 2" xfId="34539"/>
    <cellStyle name="Normal 8 37 3" xfId="34540"/>
    <cellStyle name="Normal 8 37 4" xfId="34541"/>
    <cellStyle name="Normal 8 37 5" xfId="34542"/>
    <cellStyle name="Normal 8 37 6" xfId="34543"/>
    <cellStyle name="Normal 8 37 7" xfId="34544"/>
    <cellStyle name="Normal 8 37 8" xfId="34545"/>
    <cellStyle name="Normal 8 37 9" xfId="34546"/>
    <cellStyle name="Normal 8 38" xfId="34547"/>
    <cellStyle name="Normal 8 38 10" xfId="34548"/>
    <cellStyle name="Normal 8 38 11" xfId="34549"/>
    <cellStyle name="Normal 8 38 12" xfId="34550"/>
    <cellStyle name="Normal 8 38 13" xfId="34551"/>
    <cellStyle name="Normal 8 38 14" xfId="34552"/>
    <cellStyle name="Normal 8 38 15" xfId="34553"/>
    <cellStyle name="Normal 8 38 2" xfId="34554"/>
    <cellStyle name="Normal 8 38 3" xfId="34555"/>
    <cellStyle name="Normal 8 38 4" xfId="34556"/>
    <cellStyle name="Normal 8 38 5" xfId="34557"/>
    <cellStyle name="Normal 8 38 6" xfId="34558"/>
    <cellStyle name="Normal 8 38 7" xfId="34559"/>
    <cellStyle name="Normal 8 38 8" xfId="34560"/>
    <cellStyle name="Normal 8 38 9" xfId="34561"/>
    <cellStyle name="Normal 8 39" xfId="34562"/>
    <cellStyle name="Normal 8 39 10" xfId="34563"/>
    <cellStyle name="Normal 8 39 11" xfId="34564"/>
    <cellStyle name="Normal 8 39 12" xfId="34565"/>
    <cellStyle name="Normal 8 39 13" xfId="34566"/>
    <cellStyle name="Normal 8 39 14" xfId="34567"/>
    <cellStyle name="Normal 8 39 15" xfId="34568"/>
    <cellStyle name="Normal 8 39 2" xfId="34569"/>
    <cellStyle name="Normal 8 39 3" xfId="34570"/>
    <cellStyle name="Normal 8 39 4" xfId="34571"/>
    <cellStyle name="Normal 8 39 5" xfId="34572"/>
    <cellStyle name="Normal 8 39 6" xfId="34573"/>
    <cellStyle name="Normal 8 39 7" xfId="34574"/>
    <cellStyle name="Normal 8 39 8" xfId="34575"/>
    <cellStyle name="Normal 8 39 9" xfId="34576"/>
    <cellStyle name="Normal 8 4" xfId="34577"/>
    <cellStyle name="Normal 8 4 10" xfId="34578"/>
    <cellStyle name="Normal 8 4 11" xfId="34579"/>
    <cellStyle name="Normal 8 4 12" xfId="34580"/>
    <cellStyle name="Normal 8 4 13" xfId="34581"/>
    <cellStyle name="Normal 8 4 14" xfId="34582"/>
    <cellStyle name="Normal 8 4 15" xfId="34583"/>
    <cellStyle name="Normal 8 4 2" xfId="34584"/>
    <cellStyle name="Normal 8 4 3" xfId="34585"/>
    <cellStyle name="Normal 8 4 4" xfId="34586"/>
    <cellStyle name="Normal 8 4 5" xfId="34587"/>
    <cellStyle name="Normal 8 4 6" xfId="34588"/>
    <cellStyle name="Normal 8 4 7" xfId="34589"/>
    <cellStyle name="Normal 8 4 8" xfId="34590"/>
    <cellStyle name="Normal 8 4 9" xfId="34591"/>
    <cellStyle name="Normal 8 40" xfId="34592"/>
    <cellStyle name="Normal 8 40 10" xfId="34593"/>
    <cellStyle name="Normal 8 40 11" xfId="34594"/>
    <cellStyle name="Normal 8 40 12" xfId="34595"/>
    <cellStyle name="Normal 8 40 13" xfId="34596"/>
    <cellStyle name="Normal 8 40 14" xfId="34597"/>
    <cellStyle name="Normal 8 40 15" xfId="34598"/>
    <cellStyle name="Normal 8 40 2" xfId="34599"/>
    <cellStyle name="Normal 8 40 3" xfId="34600"/>
    <cellStyle name="Normal 8 40 4" xfId="34601"/>
    <cellStyle name="Normal 8 40 5" xfId="34602"/>
    <cellStyle name="Normal 8 40 6" xfId="34603"/>
    <cellStyle name="Normal 8 40 7" xfId="34604"/>
    <cellStyle name="Normal 8 40 8" xfId="34605"/>
    <cellStyle name="Normal 8 40 9" xfId="34606"/>
    <cellStyle name="Normal 8 41" xfId="34607"/>
    <cellStyle name="Normal 8 41 10" xfId="34608"/>
    <cellStyle name="Normal 8 41 11" xfId="34609"/>
    <cellStyle name="Normal 8 41 12" xfId="34610"/>
    <cellStyle name="Normal 8 41 13" xfId="34611"/>
    <cellStyle name="Normal 8 41 14" xfId="34612"/>
    <cellStyle name="Normal 8 41 15" xfId="34613"/>
    <cellStyle name="Normal 8 41 2" xfId="34614"/>
    <cellStyle name="Normal 8 41 3" xfId="34615"/>
    <cellStyle name="Normal 8 41 4" xfId="34616"/>
    <cellStyle name="Normal 8 41 5" xfId="34617"/>
    <cellStyle name="Normal 8 41 6" xfId="34618"/>
    <cellStyle name="Normal 8 41 7" xfId="34619"/>
    <cellStyle name="Normal 8 41 8" xfId="34620"/>
    <cellStyle name="Normal 8 41 9" xfId="34621"/>
    <cellStyle name="Normal 8 42" xfId="34622"/>
    <cellStyle name="Normal 8 42 10" xfId="34623"/>
    <cellStyle name="Normal 8 42 11" xfId="34624"/>
    <cellStyle name="Normal 8 42 12" xfId="34625"/>
    <cellStyle name="Normal 8 42 13" xfId="34626"/>
    <cellStyle name="Normal 8 42 14" xfId="34627"/>
    <cellStyle name="Normal 8 42 15" xfId="34628"/>
    <cellStyle name="Normal 8 42 2" xfId="34629"/>
    <cellStyle name="Normal 8 42 3" xfId="34630"/>
    <cellStyle name="Normal 8 42 4" xfId="34631"/>
    <cellStyle name="Normal 8 42 5" xfId="34632"/>
    <cellStyle name="Normal 8 42 6" xfId="34633"/>
    <cellStyle name="Normal 8 42 7" xfId="34634"/>
    <cellStyle name="Normal 8 42 8" xfId="34635"/>
    <cellStyle name="Normal 8 42 9" xfId="34636"/>
    <cellStyle name="Normal 8 43" xfId="34637"/>
    <cellStyle name="Normal 8 43 10" xfId="34638"/>
    <cellStyle name="Normal 8 43 11" xfId="34639"/>
    <cellStyle name="Normal 8 43 12" xfId="34640"/>
    <cellStyle name="Normal 8 43 13" xfId="34641"/>
    <cellStyle name="Normal 8 43 14" xfId="34642"/>
    <cellStyle name="Normal 8 43 15" xfId="34643"/>
    <cellStyle name="Normal 8 43 2" xfId="34644"/>
    <cellStyle name="Normal 8 43 3" xfId="34645"/>
    <cellStyle name="Normal 8 43 4" xfId="34646"/>
    <cellStyle name="Normal 8 43 5" xfId="34647"/>
    <cellStyle name="Normal 8 43 6" xfId="34648"/>
    <cellStyle name="Normal 8 43 7" xfId="34649"/>
    <cellStyle name="Normal 8 43 8" xfId="34650"/>
    <cellStyle name="Normal 8 43 9" xfId="34651"/>
    <cellStyle name="Normal 8 44" xfId="34652"/>
    <cellStyle name="Normal 8 44 10" xfId="34653"/>
    <cellStyle name="Normal 8 44 11" xfId="34654"/>
    <cellStyle name="Normal 8 44 12" xfId="34655"/>
    <cellStyle name="Normal 8 44 13" xfId="34656"/>
    <cellStyle name="Normal 8 44 14" xfId="34657"/>
    <cellStyle name="Normal 8 44 15" xfId="34658"/>
    <cellStyle name="Normal 8 44 2" xfId="34659"/>
    <cellStyle name="Normal 8 44 3" xfId="34660"/>
    <cellStyle name="Normal 8 44 4" xfId="34661"/>
    <cellStyle name="Normal 8 44 5" xfId="34662"/>
    <cellStyle name="Normal 8 44 6" xfId="34663"/>
    <cellStyle name="Normal 8 44 7" xfId="34664"/>
    <cellStyle name="Normal 8 44 8" xfId="34665"/>
    <cellStyle name="Normal 8 44 9" xfId="34666"/>
    <cellStyle name="Normal 8 45" xfId="34667"/>
    <cellStyle name="Normal 8 45 10" xfId="34668"/>
    <cellStyle name="Normal 8 45 11" xfId="34669"/>
    <cellStyle name="Normal 8 45 12" xfId="34670"/>
    <cellStyle name="Normal 8 45 13" xfId="34671"/>
    <cellStyle name="Normal 8 45 14" xfId="34672"/>
    <cellStyle name="Normal 8 45 15" xfId="34673"/>
    <cellStyle name="Normal 8 45 2" xfId="34674"/>
    <cellStyle name="Normal 8 45 3" xfId="34675"/>
    <cellStyle name="Normal 8 45 4" xfId="34676"/>
    <cellStyle name="Normal 8 45 5" xfId="34677"/>
    <cellStyle name="Normal 8 45 6" xfId="34678"/>
    <cellStyle name="Normal 8 45 7" xfId="34679"/>
    <cellStyle name="Normal 8 45 8" xfId="34680"/>
    <cellStyle name="Normal 8 45 9" xfId="34681"/>
    <cellStyle name="Normal 8 46" xfId="34682"/>
    <cellStyle name="Normal 8 46 10" xfId="34683"/>
    <cellStyle name="Normal 8 46 11" xfId="34684"/>
    <cellStyle name="Normal 8 46 12" xfId="34685"/>
    <cellStyle name="Normal 8 46 13" xfId="34686"/>
    <cellStyle name="Normal 8 46 14" xfId="34687"/>
    <cellStyle name="Normal 8 46 15" xfId="34688"/>
    <cellStyle name="Normal 8 46 16" xfId="34689"/>
    <cellStyle name="Normal 8 46 17" xfId="34690"/>
    <cellStyle name="Normal 8 46 18" xfId="34691"/>
    <cellStyle name="Normal 8 46 19" xfId="34692"/>
    <cellStyle name="Normal 8 46 2" xfId="34693"/>
    <cellStyle name="Normal 8 46 20" xfId="34694"/>
    <cellStyle name="Normal 8 46 21" xfId="34695"/>
    <cellStyle name="Normal 8 46 22" xfId="34696"/>
    <cellStyle name="Normal 8 46 23" xfId="34697"/>
    <cellStyle name="Normal 8 46 3" xfId="34698"/>
    <cellStyle name="Normal 8 46 4" xfId="34699"/>
    <cellStyle name="Normal 8 46 5" xfId="34700"/>
    <cellStyle name="Normal 8 46 6" xfId="34701"/>
    <cellStyle name="Normal 8 46 7" xfId="34702"/>
    <cellStyle name="Normal 8 46 8" xfId="34703"/>
    <cellStyle name="Normal 8 46 9" xfId="34704"/>
    <cellStyle name="Normal 8 47" xfId="34705"/>
    <cellStyle name="Normal 8 47 10" xfId="34706"/>
    <cellStyle name="Normal 8 47 11" xfId="34707"/>
    <cellStyle name="Normal 8 47 12" xfId="34708"/>
    <cellStyle name="Normal 8 47 13" xfId="34709"/>
    <cellStyle name="Normal 8 47 14" xfId="34710"/>
    <cellStyle name="Normal 8 47 15" xfId="34711"/>
    <cellStyle name="Normal 8 47 16" xfId="34712"/>
    <cellStyle name="Normal 8 47 17" xfId="34713"/>
    <cellStyle name="Normal 8 47 18" xfId="34714"/>
    <cellStyle name="Normal 8 47 19" xfId="34715"/>
    <cellStyle name="Normal 8 47 2" xfId="34716"/>
    <cellStyle name="Normal 8 47 20" xfId="34717"/>
    <cellStyle name="Normal 8 47 21" xfId="34718"/>
    <cellStyle name="Normal 8 47 22" xfId="34719"/>
    <cellStyle name="Normal 8 47 23" xfId="34720"/>
    <cellStyle name="Normal 8 47 3" xfId="34721"/>
    <cellStyle name="Normal 8 47 4" xfId="34722"/>
    <cellStyle name="Normal 8 47 5" xfId="34723"/>
    <cellStyle name="Normal 8 47 6" xfId="34724"/>
    <cellStyle name="Normal 8 47 7" xfId="34725"/>
    <cellStyle name="Normal 8 47 8" xfId="34726"/>
    <cellStyle name="Normal 8 47 9" xfId="34727"/>
    <cellStyle name="Normal 8 48" xfId="34728"/>
    <cellStyle name="Normal 8 48 10" xfId="34729"/>
    <cellStyle name="Normal 8 48 11" xfId="34730"/>
    <cellStyle name="Normal 8 48 12" xfId="34731"/>
    <cellStyle name="Normal 8 48 13" xfId="34732"/>
    <cellStyle name="Normal 8 48 14" xfId="34733"/>
    <cellStyle name="Normal 8 48 15" xfId="34734"/>
    <cellStyle name="Normal 8 48 16" xfId="34735"/>
    <cellStyle name="Normal 8 48 17" xfId="34736"/>
    <cellStyle name="Normal 8 48 18" xfId="34737"/>
    <cellStyle name="Normal 8 48 19" xfId="34738"/>
    <cellStyle name="Normal 8 48 2" xfId="34739"/>
    <cellStyle name="Normal 8 48 20" xfId="34740"/>
    <cellStyle name="Normal 8 48 21" xfId="34741"/>
    <cellStyle name="Normal 8 48 22" xfId="34742"/>
    <cellStyle name="Normal 8 48 23" xfId="34743"/>
    <cellStyle name="Normal 8 48 3" xfId="34744"/>
    <cellStyle name="Normal 8 48 4" xfId="34745"/>
    <cellStyle name="Normal 8 48 5" xfId="34746"/>
    <cellStyle name="Normal 8 48 6" xfId="34747"/>
    <cellStyle name="Normal 8 48 7" xfId="34748"/>
    <cellStyle name="Normal 8 48 8" xfId="34749"/>
    <cellStyle name="Normal 8 48 9" xfId="34750"/>
    <cellStyle name="Normal 8 49" xfId="34751"/>
    <cellStyle name="Normal 8 49 10" xfId="34752"/>
    <cellStyle name="Normal 8 49 11" xfId="34753"/>
    <cellStyle name="Normal 8 49 12" xfId="34754"/>
    <cellStyle name="Normal 8 49 13" xfId="34755"/>
    <cellStyle name="Normal 8 49 14" xfId="34756"/>
    <cellStyle name="Normal 8 49 15" xfId="34757"/>
    <cellStyle name="Normal 8 49 2" xfId="34758"/>
    <cellStyle name="Normal 8 49 3" xfId="34759"/>
    <cellStyle name="Normal 8 49 4" xfId="34760"/>
    <cellStyle name="Normal 8 49 5" xfId="34761"/>
    <cellStyle name="Normal 8 49 6" xfId="34762"/>
    <cellStyle name="Normal 8 49 7" xfId="34763"/>
    <cellStyle name="Normal 8 49 8" xfId="34764"/>
    <cellStyle name="Normal 8 49 9" xfId="34765"/>
    <cellStyle name="Normal 8 5" xfId="34766"/>
    <cellStyle name="Normal 8 5 10" xfId="34767"/>
    <cellStyle name="Normal 8 5 11" xfId="34768"/>
    <cellStyle name="Normal 8 5 12" xfId="34769"/>
    <cellStyle name="Normal 8 5 13" xfId="34770"/>
    <cellStyle name="Normal 8 5 14" xfId="34771"/>
    <cellStyle name="Normal 8 5 15" xfId="34772"/>
    <cellStyle name="Normal 8 5 2" xfId="34773"/>
    <cellStyle name="Normal 8 5 3" xfId="34774"/>
    <cellStyle name="Normal 8 5 4" xfId="34775"/>
    <cellStyle name="Normal 8 5 5" xfId="34776"/>
    <cellStyle name="Normal 8 5 6" xfId="34777"/>
    <cellStyle name="Normal 8 5 7" xfId="34778"/>
    <cellStyle name="Normal 8 5 8" xfId="34779"/>
    <cellStyle name="Normal 8 5 9" xfId="34780"/>
    <cellStyle name="Normal 8 50" xfId="34781"/>
    <cellStyle name="Normal 8 50 10" xfId="34782"/>
    <cellStyle name="Normal 8 50 11" xfId="34783"/>
    <cellStyle name="Normal 8 50 12" xfId="34784"/>
    <cellStyle name="Normal 8 50 13" xfId="34785"/>
    <cellStyle name="Normal 8 50 14" xfId="34786"/>
    <cellStyle name="Normal 8 50 15" xfId="34787"/>
    <cellStyle name="Normal 8 50 2" xfId="34788"/>
    <cellStyle name="Normal 8 50 3" xfId="34789"/>
    <cellStyle name="Normal 8 50 4" xfId="34790"/>
    <cellStyle name="Normal 8 50 5" xfId="34791"/>
    <cellStyle name="Normal 8 50 6" xfId="34792"/>
    <cellStyle name="Normal 8 50 7" xfId="34793"/>
    <cellStyle name="Normal 8 50 8" xfId="34794"/>
    <cellStyle name="Normal 8 50 9" xfId="34795"/>
    <cellStyle name="Normal 8 51" xfId="34796"/>
    <cellStyle name="Normal 8 51 10" xfId="34797"/>
    <cellStyle name="Normal 8 51 11" xfId="34798"/>
    <cellStyle name="Normal 8 51 12" xfId="34799"/>
    <cellStyle name="Normal 8 51 13" xfId="34800"/>
    <cellStyle name="Normal 8 51 14" xfId="34801"/>
    <cellStyle name="Normal 8 51 15" xfId="34802"/>
    <cellStyle name="Normal 8 51 2" xfId="34803"/>
    <cellStyle name="Normal 8 51 3" xfId="34804"/>
    <cellStyle name="Normal 8 51 4" xfId="34805"/>
    <cellStyle name="Normal 8 51 5" xfId="34806"/>
    <cellStyle name="Normal 8 51 6" xfId="34807"/>
    <cellStyle name="Normal 8 51 7" xfId="34808"/>
    <cellStyle name="Normal 8 51 8" xfId="34809"/>
    <cellStyle name="Normal 8 51 9" xfId="34810"/>
    <cellStyle name="Normal 8 52" xfId="34811"/>
    <cellStyle name="Normal 8 52 10" xfId="34812"/>
    <cellStyle name="Normal 8 52 11" xfId="34813"/>
    <cellStyle name="Normal 8 52 12" xfId="34814"/>
    <cellStyle name="Normal 8 52 13" xfId="34815"/>
    <cellStyle name="Normal 8 52 14" xfId="34816"/>
    <cellStyle name="Normal 8 52 15" xfId="34817"/>
    <cellStyle name="Normal 8 52 2" xfId="34818"/>
    <cellStyle name="Normal 8 52 3" xfId="34819"/>
    <cellStyle name="Normal 8 52 4" xfId="34820"/>
    <cellStyle name="Normal 8 52 5" xfId="34821"/>
    <cellStyle name="Normal 8 52 6" xfId="34822"/>
    <cellStyle name="Normal 8 52 7" xfId="34823"/>
    <cellStyle name="Normal 8 52 8" xfId="34824"/>
    <cellStyle name="Normal 8 52 9" xfId="34825"/>
    <cellStyle name="Normal 8 53" xfId="34826"/>
    <cellStyle name="Normal 8 53 10" xfId="34827"/>
    <cellStyle name="Normal 8 53 11" xfId="34828"/>
    <cellStyle name="Normal 8 53 12" xfId="34829"/>
    <cellStyle name="Normal 8 53 13" xfId="34830"/>
    <cellStyle name="Normal 8 53 14" xfId="34831"/>
    <cellStyle name="Normal 8 53 15" xfId="34832"/>
    <cellStyle name="Normal 8 53 2" xfId="34833"/>
    <cellStyle name="Normal 8 53 3" xfId="34834"/>
    <cellStyle name="Normal 8 53 4" xfId="34835"/>
    <cellStyle name="Normal 8 53 5" xfId="34836"/>
    <cellStyle name="Normal 8 53 6" xfId="34837"/>
    <cellStyle name="Normal 8 53 7" xfId="34838"/>
    <cellStyle name="Normal 8 53 8" xfId="34839"/>
    <cellStyle name="Normal 8 53 9" xfId="34840"/>
    <cellStyle name="Normal 8 54" xfId="34841"/>
    <cellStyle name="Normal 8 54 10" xfId="34842"/>
    <cellStyle name="Normal 8 54 11" xfId="34843"/>
    <cellStyle name="Normal 8 54 12" xfId="34844"/>
    <cellStyle name="Normal 8 54 13" xfId="34845"/>
    <cellStyle name="Normal 8 54 14" xfId="34846"/>
    <cellStyle name="Normal 8 54 15" xfId="34847"/>
    <cellStyle name="Normal 8 54 2" xfId="34848"/>
    <cellStyle name="Normal 8 54 3" xfId="34849"/>
    <cellStyle name="Normal 8 54 4" xfId="34850"/>
    <cellStyle name="Normal 8 54 5" xfId="34851"/>
    <cellStyle name="Normal 8 54 6" xfId="34852"/>
    <cellStyle name="Normal 8 54 7" xfId="34853"/>
    <cellStyle name="Normal 8 54 8" xfId="34854"/>
    <cellStyle name="Normal 8 54 9" xfId="34855"/>
    <cellStyle name="Normal 8 55" xfId="34856"/>
    <cellStyle name="Normal 8 55 10" xfId="34857"/>
    <cellStyle name="Normal 8 55 11" xfId="34858"/>
    <cellStyle name="Normal 8 55 12" xfId="34859"/>
    <cellStyle name="Normal 8 55 13" xfId="34860"/>
    <cellStyle name="Normal 8 55 14" xfId="34861"/>
    <cellStyle name="Normal 8 55 15" xfId="34862"/>
    <cellStyle name="Normal 8 55 2" xfId="34863"/>
    <cellStyle name="Normal 8 55 3" xfId="34864"/>
    <cellStyle name="Normal 8 55 4" xfId="34865"/>
    <cellStyle name="Normal 8 55 5" xfId="34866"/>
    <cellStyle name="Normal 8 55 6" xfId="34867"/>
    <cellStyle name="Normal 8 55 7" xfId="34868"/>
    <cellStyle name="Normal 8 55 8" xfId="34869"/>
    <cellStyle name="Normal 8 55 9" xfId="34870"/>
    <cellStyle name="Normal 8 56" xfId="34871"/>
    <cellStyle name="Normal 8 56 10" xfId="34872"/>
    <cellStyle name="Normal 8 56 11" xfId="34873"/>
    <cellStyle name="Normal 8 56 12" xfId="34874"/>
    <cellStyle name="Normal 8 56 13" xfId="34875"/>
    <cellStyle name="Normal 8 56 14" xfId="34876"/>
    <cellStyle name="Normal 8 56 15" xfId="34877"/>
    <cellStyle name="Normal 8 56 2" xfId="34878"/>
    <cellStyle name="Normal 8 56 3" xfId="34879"/>
    <cellStyle name="Normal 8 56 4" xfId="34880"/>
    <cellStyle name="Normal 8 56 5" xfId="34881"/>
    <cellStyle name="Normal 8 56 6" xfId="34882"/>
    <cellStyle name="Normal 8 56 7" xfId="34883"/>
    <cellStyle name="Normal 8 56 8" xfId="34884"/>
    <cellStyle name="Normal 8 56 9" xfId="34885"/>
    <cellStyle name="Normal 8 57" xfId="34886"/>
    <cellStyle name="Normal 8 57 10" xfId="34887"/>
    <cellStyle name="Normal 8 57 11" xfId="34888"/>
    <cellStyle name="Normal 8 57 12" xfId="34889"/>
    <cellStyle name="Normal 8 57 13" xfId="34890"/>
    <cellStyle name="Normal 8 57 14" xfId="34891"/>
    <cellStyle name="Normal 8 57 15" xfId="34892"/>
    <cellStyle name="Normal 8 57 2" xfId="34893"/>
    <cellStyle name="Normal 8 57 3" xfId="34894"/>
    <cellStyle name="Normal 8 57 4" xfId="34895"/>
    <cellStyle name="Normal 8 57 5" xfId="34896"/>
    <cellStyle name="Normal 8 57 6" xfId="34897"/>
    <cellStyle name="Normal 8 57 7" xfId="34898"/>
    <cellStyle name="Normal 8 57 8" xfId="34899"/>
    <cellStyle name="Normal 8 57 9" xfId="34900"/>
    <cellStyle name="Normal 8 58" xfId="34901"/>
    <cellStyle name="Normal 8 58 10" xfId="34902"/>
    <cellStyle name="Normal 8 58 11" xfId="34903"/>
    <cellStyle name="Normal 8 58 12" xfId="34904"/>
    <cellStyle name="Normal 8 58 13" xfId="34905"/>
    <cellStyle name="Normal 8 58 14" xfId="34906"/>
    <cellStyle name="Normal 8 58 15" xfId="34907"/>
    <cellStyle name="Normal 8 58 2" xfId="34908"/>
    <cellStyle name="Normal 8 58 3" xfId="34909"/>
    <cellStyle name="Normal 8 58 4" xfId="34910"/>
    <cellStyle name="Normal 8 58 5" xfId="34911"/>
    <cellStyle name="Normal 8 58 6" xfId="34912"/>
    <cellStyle name="Normal 8 58 7" xfId="34913"/>
    <cellStyle name="Normal 8 58 8" xfId="34914"/>
    <cellStyle name="Normal 8 58 9" xfId="34915"/>
    <cellStyle name="Normal 8 59" xfId="34916"/>
    <cellStyle name="Normal 8 59 10" xfId="34917"/>
    <cellStyle name="Normal 8 59 11" xfId="34918"/>
    <cellStyle name="Normal 8 59 12" xfId="34919"/>
    <cellStyle name="Normal 8 59 13" xfId="34920"/>
    <cellStyle name="Normal 8 59 14" xfId="34921"/>
    <cellStyle name="Normal 8 59 15" xfId="34922"/>
    <cellStyle name="Normal 8 59 2" xfId="34923"/>
    <cellStyle name="Normal 8 59 3" xfId="34924"/>
    <cellStyle name="Normal 8 59 4" xfId="34925"/>
    <cellStyle name="Normal 8 59 5" xfId="34926"/>
    <cellStyle name="Normal 8 59 6" xfId="34927"/>
    <cellStyle name="Normal 8 59 7" xfId="34928"/>
    <cellStyle name="Normal 8 59 8" xfId="34929"/>
    <cellStyle name="Normal 8 59 9" xfId="34930"/>
    <cellStyle name="Normal 8 6" xfId="34931"/>
    <cellStyle name="Normal 8 6 10" xfId="34932"/>
    <cellStyle name="Normal 8 6 11" xfId="34933"/>
    <cellStyle name="Normal 8 6 12" xfId="34934"/>
    <cellStyle name="Normal 8 6 13" xfId="34935"/>
    <cellStyle name="Normal 8 6 14" xfId="34936"/>
    <cellStyle name="Normal 8 6 15" xfId="34937"/>
    <cellStyle name="Normal 8 6 16" xfId="34938"/>
    <cellStyle name="Normal 8 6 17" xfId="34939"/>
    <cellStyle name="Normal 8 6 18" xfId="34940"/>
    <cellStyle name="Normal 8 6 19" xfId="34941"/>
    <cellStyle name="Normal 8 6 2" xfId="34942"/>
    <cellStyle name="Normal 8 6 20" xfId="34943"/>
    <cellStyle name="Normal 8 6 21" xfId="34944"/>
    <cellStyle name="Normal 8 6 22" xfId="34945"/>
    <cellStyle name="Normal 8 6 23" xfId="34946"/>
    <cellStyle name="Normal 8 6 24" xfId="34947"/>
    <cellStyle name="Normal 8 6 25" xfId="34948"/>
    <cellStyle name="Normal 8 6 26" xfId="34949"/>
    <cellStyle name="Normal 8 6 27" xfId="34950"/>
    <cellStyle name="Normal 8 6 28" xfId="34951"/>
    <cellStyle name="Normal 8 6 29" xfId="34952"/>
    <cellStyle name="Normal 8 6 3" xfId="34953"/>
    <cellStyle name="Normal 8 6 30" xfId="34954"/>
    <cellStyle name="Normal 8 6 4" xfId="34955"/>
    <cellStyle name="Normal 8 6 5" xfId="34956"/>
    <cellStyle name="Normal 8 6 6" xfId="34957"/>
    <cellStyle name="Normal 8 6 7" xfId="34958"/>
    <cellStyle name="Normal 8 6 8" xfId="34959"/>
    <cellStyle name="Normal 8 6 9" xfId="34960"/>
    <cellStyle name="Normal 8 60" xfId="34961"/>
    <cellStyle name="Normal 8 60 10" xfId="34962"/>
    <cellStyle name="Normal 8 60 11" xfId="34963"/>
    <cellStyle name="Normal 8 60 12" xfId="34964"/>
    <cellStyle name="Normal 8 60 13" xfId="34965"/>
    <cellStyle name="Normal 8 60 14" xfId="34966"/>
    <cellStyle name="Normal 8 60 15" xfId="34967"/>
    <cellStyle name="Normal 8 60 2" xfId="34968"/>
    <cellStyle name="Normal 8 60 3" xfId="34969"/>
    <cellStyle name="Normal 8 60 4" xfId="34970"/>
    <cellStyle name="Normal 8 60 5" xfId="34971"/>
    <cellStyle name="Normal 8 60 6" xfId="34972"/>
    <cellStyle name="Normal 8 60 7" xfId="34973"/>
    <cellStyle name="Normal 8 60 8" xfId="34974"/>
    <cellStyle name="Normal 8 60 9" xfId="34975"/>
    <cellStyle name="Normal 8 61" xfId="34976"/>
    <cellStyle name="Normal 8 62" xfId="34977"/>
    <cellStyle name="Normal 8 63" xfId="34978"/>
    <cellStyle name="Normal 8 64" xfId="34979"/>
    <cellStyle name="Normal 8 65" xfId="34980"/>
    <cellStyle name="Normal 8 66" xfId="34981"/>
    <cellStyle name="Normal 8 67" xfId="34982"/>
    <cellStyle name="Normal 8 68" xfId="34983"/>
    <cellStyle name="Normal 8 69" xfId="34984"/>
    <cellStyle name="Normal 8 7" xfId="34985"/>
    <cellStyle name="Normal 8 7 10" xfId="34986"/>
    <cellStyle name="Normal 8 7 11" xfId="34987"/>
    <cellStyle name="Normal 8 7 12" xfId="34988"/>
    <cellStyle name="Normal 8 7 13" xfId="34989"/>
    <cellStyle name="Normal 8 7 14" xfId="34990"/>
    <cellStyle name="Normal 8 7 15" xfId="34991"/>
    <cellStyle name="Normal 8 7 16" xfId="34992"/>
    <cellStyle name="Normal 8 7 17" xfId="34993"/>
    <cellStyle name="Normal 8 7 18" xfId="34994"/>
    <cellStyle name="Normal 8 7 19" xfId="34995"/>
    <cellStyle name="Normal 8 7 2" xfId="34996"/>
    <cellStyle name="Normal 8 7 20" xfId="34997"/>
    <cellStyle name="Normal 8 7 21" xfId="34998"/>
    <cellStyle name="Normal 8 7 22" xfId="34999"/>
    <cellStyle name="Normal 8 7 23" xfId="35000"/>
    <cellStyle name="Normal 8 7 24" xfId="35001"/>
    <cellStyle name="Normal 8 7 25" xfId="35002"/>
    <cellStyle name="Normal 8 7 26" xfId="35003"/>
    <cellStyle name="Normal 8 7 27" xfId="35004"/>
    <cellStyle name="Normal 8 7 28" xfId="35005"/>
    <cellStyle name="Normal 8 7 29" xfId="35006"/>
    <cellStyle name="Normal 8 7 3" xfId="35007"/>
    <cellStyle name="Normal 8 7 30" xfId="35008"/>
    <cellStyle name="Normal 8 7 4" xfId="35009"/>
    <cellStyle name="Normal 8 7 5" xfId="35010"/>
    <cellStyle name="Normal 8 7 6" xfId="35011"/>
    <cellStyle name="Normal 8 7 7" xfId="35012"/>
    <cellStyle name="Normal 8 7 8" xfId="35013"/>
    <cellStyle name="Normal 8 7 9" xfId="35014"/>
    <cellStyle name="Normal 8 70" xfId="35015"/>
    <cellStyle name="Normal 8 71" xfId="35016"/>
    <cellStyle name="Normal 8 72" xfId="35017"/>
    <cellStyle name="Normal 8 73" xfId="35018"/>
    <cellStyle name="Normal 8 74" xfId="35019"/>
    <cellStyle name="Normal 8 75" xfId="35020"/>
    <cellStyle name="Normal 8 76" xfId="35021"/>
    <cellStyle name="Normal 8 77" xfId="35022"/>
    <cellStyle name="Normal 8 78" xfId="35023"/>
    <cellStyle name="Normal 8 79" xfId="35024"/>
    <cellStyle name="Normal 8 8" xfId="35025"/>
    <cellStyle name="Normal 8 8 10" xfId="35026"/>
    <cellStyle name="Normal 8 8 11" xfId="35027"/>
    <cellStyle name="Normal 8 8 12" xfId="35028"/>
    <cellStyle name="Normal 8 8 13" xfId="35029"/>
    <cellStyle name="Normal 8 8 14" xfId="35030"/>
    <cellStyle name="Normal 8 8 15" xfId="35031"/>
    <cellStyle name="Normal 8 8 2" xfId="35032"/>
    <cellStyle name="Normal 8 8 3" xfId="35033"/>
    <cellStyle name="Normal 8 8 4" xfId="35034"/>
    <cellStyle name="Normal 8 8 5" xfId="35035"/>
    <cellStyle name="Normal 8 8 6" xfId="35036"/>
    <cellStyle name="Normal 8 8 7" xfId="35037"/>
    <cellStyle name="Normal 8 8 8" xfId="35038"/>
    <cellStyle name="Normal 8 8 9" xfId="35039"/>
    <cellStyle name="Normal 8 80" xfId="35040"/>
    <cellStyle name="Normal 8 81" xfId="35041"/>
    <cellStyle name="Normal 8 82" xfId="35042"/>
    <cellStyle name="Normal 8 83" xfId="35043"/>
    <cellStyle name="Normal 8 84" xfId="35044"/>
    <cellStyle name="Normal 8 85" xfId="35045"/>
    <cellStyle name="Normal 8 86" xfId="35046"/>
    <cellStyle name="Normal 8 9" xfId="35047"/>
    <cellStyle name="Normal 8 9 10" xfId="35048"/>
    <cellStyle name="Normal 8 9 11" xfId="35049"/>
    <cellStyle name="Normal 8 9 12" xfId="35050"/>
    <cellStyle name="Normal 8 9 13" xfId="35051"/>
    <cellStyle name="Normal 8 9 14" xfId="35052"/>
    <cellStyle name="Normal 8 9 15" xfId="35053"/>
    <cellStyle name="Normal 8 9 2" xfId="35054"/>
    <cellStyle name="Normal 8 9 3" xfId="35055"/>
    <cellStyle name="Normal 8 9 4" xfId="35056"/>
    <cellStyle name="Normal 8 9 5" xfId="35057"/>
    <cellStyle name="Normal 8 9 6" xfId="35058"/>
    <cellStyle name="Normal 8 9 7" xfId="35059"/>
    <cellStyle name="Normal 8 9 8" xfId="35060"/>
    <cellStyle name="Normal 8 9 9" xfId="35061"/>
    <cellStyle name="Normal 80" xfId="35062"/>
    <cellStyle name="Normal 80 10" xfId="35063"/>
    <cellStyle name="Normal 80 11" xfId="35064"/>
    <cellStyle name="Normal 80 12" xfId="35065"/>
    <cellStyle name="Normal 80 13" xfId="35066"/>
    <cellStyle name="Normal 80 14" xfId="35067"/>
    <cellStyle name="Normal 80 15" xfId="35068"/>
    <cellStyle name="Normal 80 2" xfId="35069"/>
    <cellStyle name="Normal 80 3" xfId="35070"/>
    <cellStyle name="Normal 80 4" xfId="35071"/>
    <cellStyle name="Normal 80 5" xfId="35072"/>
    <cellStyle name="Normal 80 6" xfId="35073"/>
    <cellStyle name="Normal 80 7" xfId="35074"/>
    <cellStyle name="Normal 80 8" xfId="35075"/>
    <cellStyle name="Normal 80 9" xfId="35076"/>
    <cellStyle name="Normal 81" xfId="35077"/>
    <cellStyle name="Normal 81 10" xfId="35078"/>
    <cellStyle name="Normal 81 11" xfId="35079"/>
    <cellStyle name="Normal 81 12" xfId="35080"/>
    <cellStyle name="Normal 81 13" xfId="35081"/>
    <cellStyle name="Normal 81 14" xfId="35082"/>
    <cellStyle name="Normal 81 15" xfId="35083"/>
    <cellStyle name="Normal 81 2" xfId="35084"/>
    <cellStyle name="Normal 81 3" xfId="35085"/>
    <cellStyle name="Normal 81 4" xfId="35086"/>
    <cellStyle name="Normal 81 5" xfId="35087"/>
    <cellStyle name="Normal 81 6" xfId="35088"/>
    <cellStyle name="Normal 81 7" xfId="35089"/>
    <cellStyle name="Normal 81 8" xfId="35090"/>
    <cellStyle name="Normal 81 9" xfId="35091"/>
    <cellStyle name="Normal 82" xfId="35092"/>
    <cellStyle name="Normal 82 10" xfId="35093"/>
    <cellStyle name="Normal 82 11" xfId="35094"/>
    <cellStyle name="Normal 82 12" xfId="35095"/>
    <cellStyle name="Normal 82 13" xfId="35096"/>
    <cellStyle name="Normal 82 14" xfId="35097"/>
    <cellStyle name="Normal 82 15" xfId="35098"/>
    <cellStyle name="Normal 82 2" xfId="35099"/>
    <cellStyle name="Normal 82 3" xfId="35100"/>
    <cellStyle name="Normal 82 4" xfId="35101"/>
    <cellStyle name="Normal 82 5" xfId="35102"/>
    <cellStyle name="Normal 82 6" xfId="35103"/>
    <cellStyle name="Normal 82 7" xfId="35104"/>
    <cellStyle name="Normal 82 8" xfId="35105"/>
    <cellStyle name="Normal 82 9" xfId="35106"/>
    <cellStyle name="Normal 83" xfId="35107"/>
    <cellStyle name="Normal 83 10" xfId="35108"/>
    <cellStyle name="Normal 83 11" xfId="35109"/>
    <cellStyle name="Normal 83 12" xfId="35110"/>
    <cellStyle name="Normal 83 13" xfId="35111"/>
    <cellStyle name="Normal 83 14" xfId="35112"/>
    <cellStyle name="Normal 83 15" xfId="35113"/>
    <cellStyle name="Normal 83 2" xfId="35114"/>
    <cellStyle name="Normal 83 3" xfId="35115"/>
    <cellStyle name="Normal 83 4" xfId="35116"/>
    <cellStyle name="Normal 83 5" xfId="35117"/>
    <cellStyle name="Normal 83 6" xfId="35118"/>
    <cellStyle name="Normal 83 7" xfId="35119"/>
    <cellStyle name="Normal 83 8" xfId="35120"/>
    <cellStyle name="Normal 83 9" xfId="35121"/>
    <cellStyle name="Normal 84" xfId="35122"/>
    <cellStyle name="Normal 84 10" xfId="35123"/>
    <cellStyle name="Normal 84 11" xfId="35124"/>
    <cellStyle name="Normal 84 12" xfId="35125"/>
    <cellStyle name="Normal 84 13" xfId="35126"/>
    <cellStyle name="Normal 84 14" xfId="35127"/>
    <cellStyle name="Normal 84 15" xfId="35128"/>
    <cellStyle name="Normal 84 2" xfId="35129"/>
    <cellStyle name="Normal 84 3" xfId="35130"/>
    <cellStyle name="Normal 84 4" xfId="35131"/>
    <cellStyle name="Normal 84 5" xfId="35132"/>
    <cellStyle name="Normal 84 6" xfId="35133"/>
    <cellStyle name="Normal 84 7" xfId="35134"/>
    <cellStyle name="Normal 84 8" xfId="35135"/>
    <cellStyle name="Normal 84 9" xfId="35136"/>
    <cellStyle name="Normal 85" xfId="35137"/>
    <cellStyle name="Normal 85 10" xfId="35138"/>
    <cellStyle name="Normal 85 11" xfId="35139"/>
    <cellStyle name="Normal 85 12" xfId="35140"/>
    <cellStyle name="Normal 85 13" xfId="35141"/>
    <cellStyle name="Normal 85 14" xfId="35142"/>
    <cellStyle name="Normal 85 15" xfId="35143"/>
    <cellStyle name="Normal 85 2" xfId="35144"/>
    <cellStyle name="Normal 85 3" xfId="35145"/>
    <cellStyle name="Normal 85 4" xfId="35146"/>
    <cellStyle name="Normal 85 5" xfId="35147"/>
    <cellStyle name="Normal 85 6" xfId="35148"/>
    <cellStyle name="Normal 85 7" xfId="35149"/>
    <cellStyle name="Normal 85 8" xfId="35150"/>
    <cellStyle name="Normal 85 9" xfId="35151"/>
    <cellStyle name="Normal 86" xfId="35152"/>
    <cellStyle name="Normal 86 10" xfId="35153"/>
    <cellStyle name="Normal 86 11" xfId="35154"/>
    <cellStyle name="Normal 86 12" xfId="35155"/>
    <cellStyle name="Normal 86 13" xfId="35156"/>
    <cellStyle name="Normal 86 14" xfId="35157"/>
    <cellStyle name="Normal 86 15" xfId="35158"/>
    <cellStyle name="Normal 86 2" xfId="35159"/>
    <cellStyle name="Normal 86 3" xfId="35160"/>
    <cellStyle name="Normal 86 4" xfId="35161"/>
    <cellStyle name="Normal 86 5" xfId="35162"/>
    <cellStyle name="Normal 86 6" xfId="35163"/>
    <cellStyle name="Normal 86 7" xfId="35164"/>
    <cellStyle name="Normal 86 8" xfId="35165"/>
    <cellStyle name="Normal 86 9" xfId="35166"/>
    <cellStyle name="Normal 87" xfId="35167"/>
    <cellStyle name="Normal 87 10" xfId="35168"/>
    <cellStyle name="Normal 87 11" xfId="35169"/>
    <cellStyle name="Normal 87 12" xfId="35170"/>
    <cellStyle name="Normal 87 13" xfId="35171"/>
    <cellStyle name="Normal 87 14" xfId="35172"/>
    <cellStyle name="Normal 87 15" xfId="35173"/>
    <cellStyle name="Normal 87 2" xfId="35174"/>
    <cellStyle name="Normal 87 3" xfId="35175"/>
    <cellStyle name="Normal 87 4" xfId="35176"/>
    <cellStyle name="Normal 87 5" xfId="35177"/>
    <cellStyle name="Normal 87 6" xfId="35178"/>
    <cellStyle name="Normal 87 7" xfId="35179"/>
    <cellStyle name="Normal 87 8" xfId="35180"/>
    <cellStyle name="Normal 87 9" xfId="35181"/>
    <cellStyle name="Normal 88" xfId="35182"/>
    <cellStyle name="Normal 88 10" xfId="35183"/>
    <cellStyle name="Normal 88 11" xfId="35184"/>
    <cellStyle name="Normal 88 12" xfId="35185"/>
    <cellStyle name="Normal 88 13" xfId="35186"/>
    <cellStyle name="Normal 88 14" xfId="35187"/>
    <cellStyle name="Normal 88 15" xfId="35188"/>
    <cellStyle name="Normal 88 2" xfId="35189"/>
    <cellStyle name="Normal 88 3" xfId="35190"/>
    <cellStyle name="Normal 88 4" xfId="35191"/>
    <cellStyle name="Normal 88 5" xfId="35192"/>
    <cellStyle name="Normal 88 6" xfId="35193"/>
    <cellStyle name="Normal 88 7" xfId="35194"/>
    <cellStyle name="Normal 88 8" xfId="35195"/>
    <cellStyle name="Normal 88 9" xfId="35196"/>
    <cellStyle name="Normal 89" xfId="35197"/>
    <cellStyle name="Normal 89 10" xfId="35198"/>
    <cellStyle name="Normal 89 11" xfId="35199"/>
    <cellStyle name="Normal 89 12" xfId="35200"/>
    <cellStyle name="Normal 89 13" xfId="35201"/>
    <cellStyle name="Normal 89 14" xfId="35202"/>
    <cellStyle name="Normal 89 15" xfId="35203"/>
    <cellStyle name="Normal 89 2" xfId="35204"/>
    <cellStyle name="Normal 89 3" xfId="35205"/>
    <cellStyle name="Normal 89 4" xfId="35206"/>
    <cellStyle name="Normal 89 5" xfId="35207"/>
    <cellStyle name="Normal 89 6" xfId="35208"/>
    <cellStyle name="Normal 89 7" xfId="35209"/>
    <cellStyle name="Normal 89 8" xfId="35210"/>
    <cellStyle name="Normal 89 9" xfId="35211"/>
    <cellStyle name="Normal 9" xfId="35212"/>
    <cellStyle name="Normal 9 10" xfId="35213"/>
    <cellStyle name="Normal 9 10 10" xfId="35214"/>
    <cellStyle name="Normal 9 10 11" xfId="35215"/>
    <cellStyle name="Normal 9 10 12" xfId="35216"/>
    <cellStyle name="Normal 9 10 13" xfId="35217"/>
    <cellStyle name="Normal 9 10 14" xfId="35218"/>
    <cellStyle name="Normal 9 10 15" xfId="35219"/>
    <cellStyle name="Normal 9 10 2" xfId="35220"/>
    <cellStyle name="Normal 9 10 3" xfId="35221"/>
    <cellStyle name="Normal 9 10 4" xfId="35222"/>
    <cellStyle name="Normal 9 10 5" xfId="35223"/>
    <cellStyle name="Normal 9 10 6" xfId="35224"/>
    <cellStyle name="Normal 9 10 7" xfId="35225"/>
    <cellStyle name="Normal 9 10 8" xfId="35226"/>
    <cellStyle name="Normal 9 10 9" xfId="35227"/>
    <cellStyle name="Normal 9 11" xfId="35228"/>
    <cellStyle name="Normal 9 11 10" xfId="35229"/>
    <cellStyle name="Normal 9 11 11" xfId="35230"/>
    <cellStyle name="Normal 9 11 12" xfId="35231"/>
    <cellStyle name="Normal 9 11 13" xfId="35232"/>
    <cellStyle name="Normal 9 11 14" xfId="35233"/>
    <cellStyle name="Normal 9 11 15" xfId="35234"/>
    <cellStyle name="Normal 9 11 2" xfId="35235"/>
    <cellStyle name="Normal 9 11 3" xfId="35236"/>
    <cellStyle name="Normal 9 11 4" xfId="35237"/>
    <cellStyle name="Normal 9 11 5" xfId="35238"/>
    <cellStyle name="Normal 9 11 6" xfId="35239"/>
    <cellStyle name="Normal 9 11 7" xfId="35240"/>
    <cellStyle name="Normal 9 11 8" xfId="35241"/>
    <cellStyle name="Normal 9 11 9" xfId="35242"/>
    <cellStyle name="Normal 9 12" xfId="35243"/>
    <cellStyle name="Normal 9 12 10" xfId="35244"/>
    <cellStyle name="Normal 9 12 11" xfId="35245"/>
    <cellStyle name="Normal 9 12 12" xfId="35246"/>
    <cellStyle name="Normal 9 12 13" xfId="35247"/>
    <cellStyle name="Normal 9 12 14" xfId="35248"/>
    <cellStyle name="Normal 9 12 15" xfId="35249"/>
    <cellStyle name="Normal 9 12 2" xfId="35250"/>
    <cellStyle name="Normal 9 12 3" xfId="35251"/>
    <cellStyle name="Normal 9 12 4" xfId="35252"/>
    <cellStyle name="Normal 9 12 5" xfId="35253"/>
    <cellStyle name="Normal 9 12 6" xfId="35254"/>
    <cellStyle name="Normal 9 12 7" xfId="35255"/>
    <cellStyle name="Normal 9 12 8" xfId="35256"/>
    <cellStyle name="Normal 9 12 9" xfId="35257"/>
    <cellStyle name="Normal 9 13" xfId="35258"/>
    <cellStyle name="Normal 9 13 10" xfId="35259"/>
    <cellStyle name="Normal 9 13 11" xfId="35260"/>
    <cellStyle name="Normal 9 13 12" xfId="35261"/>
    <cellStyle name="Normal 9 13 13" xfId="35262"/>
    <cellStyle name="Normal 9 13 14" xfId="35263"/>
    <cellStyle name="Normal 9 13 15" xfId="35264"/>
    <cellStyle name="Normal 9 13 2" xfId="35265"/>
    <cellStyle name="Normal 9 13 3" xfId="35266"/>
    <cellStyle name="Normal 9 13 4" xfId="35267"/>
    <cellStyle name="Normal 9 13 5" xfId="35268"/>
    <cellStyle name="Normal 9 13 6" xfId="35269"/>
    <cellStyle name="Normal 9 13 7" xfId="35270"/>
    <cellStyle name="Normal 9 13 8" xfId="35271"/>
    <cellStyle name="Normal 9 13 9" xfId="35272"/>
    <cellStyle name="Normal 9 14" xfId="35273"/>
    <cellStyle name="Normal 9 14 10" xfId="35274"/>
    <cellStyle name="Normal 9 14 11" xfId="35275"/>
    <cellStyle name="Normal 9 14 12" xfId="35276"/>
    <cellStyle name="Normal 9 14 13" xfId="35277"/>
    <cellStyle name="Normal 9 14 14" xfId="35278"/>
    <cellStyle name="Normal 9 14 15" xfId="35279"/>
    <cellStyle name="Normal 9 14 2" xfId="35280"/>
    <cellStyle name="Normal 9 14 3" xfId="35281"/>
    <cellStyle name="Normal 9 14 4" xfId="35282"/>
    <cellStyle name="Normal 9 14 5" xfId="35283"/>
    <cellStyle name="Normal 9 14 6" xfId="35284"/>
    <cellStyle name="Normal 9 14 7" xfId="35285"/>
    <cellStyle name="Normal 9 14 8" xfId="35286"/>
    <cellStyle name="Normal 9 14 9" xfId="35287"/>
    <cellStyle name="Normal 9 15" xfId="35288"/>
    <cellStyle name="Normal 9 15 10" xfId="35289"/>
    <cellStyle name="Normal 9 15 11" xfId="35290"/>
    <cellStyle name="Normal 9 15 12" xfId="35291"/>
    <cellStyle name="Normal 9 15 13" xfId="35292"/>
    <cellStyle name="Normal 9 15 14" xfId="35293"/>
    <cellStyle name="Normal 9 15 15" xfId="35294"/>
    <cellStyle name="Normal 9 15 2" xfId="35295"/>
    <cellStyle name="Normal 9 15 3" xfId="35296"/>
    <cellStyle name="Normal 9 15 4" xfId="35297"/>
    <cellStyle name="Normal 9 15 5" xfId="35298"/>
    <cellStyle name="Normal 9 15 6" xfId="35299"/>
    <cellStyle name="Normal 9 15 7" xfId="35300"/>
    <cellStyle name="Normal 9 15 8" xfId="35301"/>
    <cellStyle name="Normal 9 15 9" xfId="35302"/>
    <cellStyle name="Normal 9 16" xfId="35303"/>
    <cellStyle name="Normal 9 16 10" xfId="35304"/>
    <cellStyle name="Normal 9 16 11" xfId="35305"/>
    <cellStyle name="Normal 9 16 12" xfId="35306"/>
    <cellStyle name="Normal 9 16 13" xfId="35307"/>
    <cellStyle name="Normal 9 16 14" xfId="35308"/>
    <cellStyle name="Normal 9 16 15" xfId="35309"/>
    <cellStyle name="Normal 9 16 2" xfId="35310"/>
    <cellStyle name="Normal 9 16 3" xfId="35311"/>
    <cellStyle name="Normal 9 16 4" xfId="35312"/>
    <cellStyle name="Normal 9 16 5" xfId="35313"/>
    <cellStyle name="Normal 9 16 6" xfId="35314"/>
    <cellStyle name="Normal 9 16 7" xfId="35315"/>
    <cellStyle name="Normal 9 16 8" xfId="35316"/>
    <cellStyle name="Normal 9 16 9" xfId="35317"/>
    <cellStyle name="Normal 9 17" xfId="35318"/>
    <cellStyle name="Normal 9 17 10" xfId="35319"/>
    <cellStyle name="Normal 9 17 11" xfId="35320"/>
    <cellStyle name="Normal 9 17 12" xfId="35321"/>
    <cellStyle name="Normal 9 17 13" xfId="35322"/>
    <cellStyle name="Normal 9 17 14" xfId="35323"/>
    <cellStyle name="Normal 9 17 15" xfId="35324"/>
    <cellStyle name="Normal 9 17 2" xfId="35325"/>
    <cellStyle name="Normal 9 17 3" xfId="35326"/>
    <cellStyle name="Normal 9 17 4" xfId="35327"/>
    <cellStyle name="Normal 9 17 5" xfId="35328"/>
    <cellStyle name="Normal 9 17 6" xfId="35329"/>
    <cellStyle name="Normal 9 17 7" xfId="35330"/>
    <cellStyle name="Normal 9 17 8" xfId="35331"/>
    <cellStyle name="Normal 9 17 9" xfId="35332"/>
    <cellStyle name="Normal 9 18" xfId="35333"/>
    <cellStyle name="Normal 9 18 10" xfId="35334"/>
    <cellStyle name="Normal 9 18 11" xfId="35335"/>
    <cellStyle name="Normal 9 18 12" xfId="35336"/>
    <cellStyle name="Normal 9 18 13" xfId="35337"/>
    <cellStyle name="Normal 9 18 14" xfId="35338"/>
    <cellStyle name="Normal 9 18 15" xfId="35339"/>
    <cellStyle name="Normal 9 18 2" xfId="35340"/>
    <cellStyle name="Normal 9 18 3" xfId="35341"/>
    <cellStyle name="Normal 9 18 4" xfId="35342"/>
    <cellStyle name="Normal 9 18 5" xfId="35343"/>
    <cellStyle name="Normal 9 18 6" xfId="35344"/>
    <cellStyle name="Normal 9 18 7" xfId="35345"/>
    <cellStyle name="Normal 9 18 8" xfId="35346"/>
    <cellStyle name="Normal 9 18 9" xfId="35347"/>
    <cellStyle name="Normal 9 19" xfId="35348"/>
    <cellStyle name="Normal 9 19 10" xfId="35349"/>
    <cellStyle name="Normal 9 19 11" xfId="35350"/>
    <cellStyle name="Normal 9 19 12" xfId="35351"/>
    <cellStyle name="Normal 9 19 13" xfId="35352"/>
    <cellStyle name="Normal 9 19 14" xfId="35353"/>
    <cellStyle name="Normal 9 19 15" xfId="35354"/>
    <cellStyle name="Normal 9 19 2" xfId="35355"/>
    <cellStyle name="Normal 9 19 3" xfId="35356"/>
    <cellStyle name="Normal 9 19 4" xfId="35357"/>
    <cellStyle name="Normal 9 19 5" xfId="35358"/>
    <cellStyle name="Normal 9 19 6" xfId="35359"/>
    <cellStyle name="Normal 9 19 7" xfId="35360"/>
    <cellStyle name="Normal 9 19 8" xfId="35361"/>
    <cellStyle name="Normal 9 19 9" xfId="35362"/>
    <cellStyle name="Normal 9 2" xfId="35363"/>
    <cellStyle name="Normal 9 2 10" xfId="35364"/>
    <cellStyle name="Normal 9 2 11" xfId="35365"/>
    <cellStyle name="Normal 9 2 12" xfId="35366"/>
    <cellStyle name="Normal 9 2 13" xfId="35367"/>
    <cellStyle name="Normal 9 2 14" xfId="35368"/>
    <cellStyle name="Normal 9 2 15" xfId="35369"/>
    <cellStyle name="Normal 9 2 16" xfId="35370"/>
    <cellStyle name="Normal 9 2 17" xfId="35371"/>
    <cellStyle name="Normal 9 2 18" xfId="35372"/>
    <cellStyle name="Normal 9 2 19" xfId="35373"/>
    <cellStyle name="Normal 9 2 2" xfId="35374"/>
    <cellStyle name="Normal 9 2 20" xfId="35375"/>
    <cellStyle name="Normal 9 2 21" xfId="35376"/>
    <cellStyle name="Normal 9 2 22" xfId="35377"/>
    <cellStyle name="Normal 9 2 23" xfId="35378"/>
    <cellStyle name="Normal 9 2 24" xfId="35379"/>
    <cellStyle name="Normal 9 2 25" xfId="35380"/>
    <cellStyle name="Normal 9 2 26" xfId="35381"/>
    <cellStyle name="Normal 9 2 27" xfId="35382"/>
    <cellStyle name="Normal 9 2 28" xfId="35383"/>
    <cellStyle name="Normal 9 2 29" xfId="35384"/>
    <cellStyle name="Normal 9 2 3" xfId="35385"/>
    <cellStyle name="Normal 9 2 30" xfId="35386"/>
    <cellStyle name="Normal 9 2 4" xfId="35387"/>
    <cellStyle name="Normal 9 2 5" xfId="35388"/>
    <cellStyle name="Normal 9 2 6" xfId="35389"/>
    <cellStyle name="Normal 9 2 7" xfId="35390"/>
    <cellStyle name="Normal 9 2 8" xfId="35391"/>
    <cellStyle name="Normal 9 2 9" xfId="35392"/>
    <cellStyle name="Normal 9 20" xfId="35393"/>
    <cellStyle name="Normal 9 20 10" xfId="35394"/>
    <cellStyle name="Normal 9 20 11" xfId="35395"/>
    <cellStyle name="Normal 9 20 12" xfId="35396"/>
    <cellStyle name="Normal 9 20 13" xfId="35397"/>
    <cellStyle name="Normal 9 20 14" xfId="35398"/>
    <cellStyle name="Normal 9 20 15" xfId="35399"/>
    <cellStyle name="Normal 9 20 2" xfId="35400"/>
    <cellStyle name="Normal 9 20 3" xfId="35401"/>
    <cellStyle name="Normal 9 20 4" xfId="35402"/>
    <cellStyle name="Normal 9 20 5" xfId="35403"/>
    <cellStyle name="Normal 9 20 6" xfId="35404"/>
    <cellStyle name="Normal 9 20 7" xfId="35405"/>
    <cellStyle name="Normal 9 20 8" xfId="35406"/>
    <cellStyle name="Normal 9 20 9" xfId="35407"/>
    <cellStyle name="Normal 9 21" xfId="35408"/>
    <cellStyle name="Normal 9 21 10" xfId="35409"/>
    <cellStyle name="Normal 9 21 11" xfId="35410"/>
    <cellStyle name="Normal 9 21 12" xfId="35411"/>
    <cellStyle name="Normal 9 21 13" xfId="35412"/>
    <cellStyle name="Normal 9 21 14" xfId="35413"/>
    <cellStyle name="Normal 9 21 15" xfId="35414"/>
    <cellStyle name="Normal 9 21 2" xfId="35415"/>
    <cellStyle name="Normal 9 21 3" xfId="35416"/>
    <cellStyle name="Normal 9 21 4" xfId="35417"/>
    <cellStyle name="Normal 9 21 5" xfId="35418"/>
    <cellStyle name="Normal 9 21 6" xfId="35419"/>
    <cellStyle name="Normal 9 21 7" xfId="35420"/>
    <cellStyle name="Normal 9 21 8" xfId="35421"/>
    <cellStyle name="Normal 9 21 9" xfId="35422"/>
    <cellStyle name="Normal 9 22" xfId="35423"/>
    <cellStyle name="Normal 9 22 10" xfId="35424"/>
    <cellStyle name="Normal 9 22 11" xfId="35425"/>
    <cellStyle name="Normal 9 22 12" xfId="35426"/>
    <cellStyle name="Normal 9 22 13" xfId="35427"/>
    <cellStyle name="Normal 9 22 14" xfId="35428"/>
    <cellStyle name="Normal 9 22 15" xfId="35429"/>
    <cellStyle name="Normal 9 22 2" xfId="35430"/>
    <cellStyle name="Normal 9 22 3" xfId="35431"/>
    <cellStyle name="Normal 9 22 4" xfId="35432"/>
    <cellStyle name="Normal 9 22 5" xfId="35433"/>
    <cellStyle name="Normal 9 22 6" xfId="35434"/>
    <cellStyle name="Normal 9 22 7" xfId="35435"/>
    <cellStyle name="Normal 9 22 8" xfId="35436"/>
    <cellStyle name="Normal 9 22 9" xfId="35437"/>
    <cellStyle name="Normal 9 23" xfId="35438"/>
    <cellStyle name="Normal 9 23 10" xfId="35439"/>
    <cellStyle name="Normal 9 23 11" xfId="35440"/>
    <cellStyle name="Normal 9 23 12" xfId="35441"/>
    <cellStyle name="Normal 9 23 13" xfId="35442"/>
    <cellStyle name="Normal 9 23 14" xfId="35443"/>
    <cellStyle name="Normal 9 23 15" xfId="35444"/>
    <cellStyle name="Normal 9 23 2" xfId="35445"/>
    <cellStyle name="Normal 9 23 3" xfId="35446"/>
    <cellStyle name="Normal 9 23 4" xfId="35447"/>
    <cellStyle name="Normal 9 23 5" xfId="35448"/>
    <cellStyle name="Normal 9 23 6" xfId="35449"/>
    <cellStyle name="Normal 9 23 7" xfId="35450"/>
    <cellStyle name="Normal 9 23 8" xfId="35451"/>
    <cellStyle name="Normal 9 23 9" xfId="35452"/>
    <cellStyle name="Normal 9 24" xfId="35453"/>
    <cellStyle name="Normal 9 24 10" xfId="35454"/>
    <cellStyle name="Normal 9 24 11" xfId="35455"/>
    <cellStyle name="Normal 9 24 12" xfId="35456"/>
    <cellStyle name="Normal 9 24 13" xfId="35457"/>
    <cellStyle name="Normal 9 24 14" xfId="35458"/>
    <cellStyle name="Normal 9 24 15" xfId="35459"/>
    <cellStyle name="Normal 9 24 2" xfId="35460"/>
    <cellStyle name="Normal 9 24 3" xfId="35461"/>
    <cellStyle name="Normal 9 24 4" xfId="35462"/>
    <cellStyle name="Normal 9 24 5" xfId="35463"/>
    <cellStyle name="Normal 9 24 6" xfId="35464"/>
    <cellStyle name="Normal 9 24 7" xfId="35465"/>
    <cellStyle name="Normal 9 24 8" xfId="35466"/>
    <cellStyle name="Normal 9 24 9" xfId="35467"/>
    <cellStyle name="Normal 9 25" xfId="35468"/>
    <cellStyle name="Normal 9 25 10" xfId="35469"/>
    <cellStyle name="Normal 9 25 11" xfId="35470"/>
    <cellStyle name="Normal 9 25 12" xfId="35471"/>
    <cellStyle name="Normal 9 25 13" xfId="35472"/>
    <cellStyle name="Normal 9 25 14" xfId="35473"/>
    <cellStyle name="Normal 9 25 15" xfId="35474"/>
    <cellStyle name="Normal 9 25 2" xfId="35475"/>
    <cellStyle name="Normal 9 25 3" xfId="35476"/>
    <cellStyle name="Normal 9 25 4" xfId="35477"/>
    <cellStyle name="Normal 9 25 5" xfId="35478"/>
    <cellStyle name="Normal 9 25 6" xfId="35479"/>
    <cellStyle name="Normal 9 25 7" xfId="35480"/>
    <cellStyle name="Normal 9 25 8" xfId="35481"/>
    <cellStyle name="Normal 9 25 9" xfId="35482"/>
    <cellStyle name="Normal 9 26" xfId="35483"/>
    <cellStyle name="Normal 9 26 10" xfId="35484"/>
    <cellStyle name="Normal 9 26 11" xfId="35485"/>
    <cellStyle name="Normal 9 26 12" xfId="35486"/>
    <cellStyle name="Normal 9 26 13" xfId="35487"/>
    <cellStyle name="Normal 9 26 14" xfId="35488"/>
    <cellStyle name="Normal 9 26 15" xfId="35489"/>
    <cellStyle name="Normal 9 26 2" xfId="35490"/>
    <cellStyle name="Normal 9 26 3" xfId="35491"/>
    <cellStyle name="Normal 9 26 4" xfId="35492"/>
    <cellStyle name="Normal 9 26 5" xfId="35493"/>
    <cellStyle name="Normal 9 26 6" xfId="35494"/>
    <cellStyle name="Normal 9 26 7" xfId="35495"/>
    <cellStyle name="Normal 9 26 8" xfId="35496"/>
    <cellStyle name="Normal 9 26 9" xfId="35497"/>
    <cellStyle name="Normal 9 27" xfId="35498"/>
    <cellStyle name="Normal 9 27 10" xfId="35499"/>
    <cellStyle name="Normal 9 27 11" xfId="35500"/>
    <cellStyle name="Normal 9 27 12" xfId="35501"/>
    <cellStyle name="Normal 9 27 13" xfId="35502"/>
    <cellStyle name="Normal 9 27 14" xfId="35503"/>
    <cellStyle name="Normal 9 27 15" xfId="35504"/>
    <cellStyle name="Normal 9 27 2" xfId="35505"/>
    <cellStyle name="Normal 9 27 3" xfId="35506"/>
    <cellStyle name="Normal 9 27 4" xfId="35507"/>
    <cellStyle name="Normal 9 27 5" xfId="35508"/>
    <cellStyle name="Normal 9 27 6" xfId="35509"/>
    <cellStyle name="Normal 9 27 7" xfId="35510"/>
    <cellStyle name="Normal 9 27 8" xfId="35511"/>
    <cellStyle name="Normal 9 27 9" xfId="35512"/>
    <cellStyle name="Normal 9 28" xfId="35513"/>
    <cellStyle name="Normal 9 28 10" xfId="35514"/>
    <cellStyle name="Normal 9 28 11" xfId="35515"/>
    <cellStyle name="Normal 9 28 12" xfId="35516"/>
    <cellStyle name="Normal 9 28 13" xfId="35517"/>
    <cellStyle name="Normal 9 28 14" xfId="35518"/>
    <cellStyle name="Normal 9 28 15" xfId="35519"/>
    <cellStyle name="Normal 9 28 2" xfId="35520"/>
    <cellStyle name="Normal 9 28 3" xfId="35521"/>
    <cellStyle name="Normal 9 28 4" xfId="35522"/>
    <cellStyle name="Normal 9 28 5" xfId="35523"/>
    <cellStyle name="Normal 9 28 6" xfId="35524"/>
    <cellStyle name="Normal 9 28 7" xfId="35525"/>
    <cellStyle name="Normal 9 28 8" xfId="35526"/>
    <cellStyle name="Normal 9 28 9" xfId="35527"/>
    <cellStyle name="Normal 9 29" xfId="35528"/>
    <cellStyle name="Normal 9 29 10" xfId="35529"/>
    <cellStyle name="Normal 9 29 11" xfId="35530"/>
    <cellStyle name="Normal 9 29 12" xfId="35531"/>
    <cellStyle name="Normal 9 29 13" xfId="35532"/>
    <cellStyle name="Normal 9 29 14" xfId="35533"/>
    <cellStyle name="Normal 9 29 15" xfId="35534"/>
    <cellStyle name="Normal 9 29 2" xfId="35535"/>
    <cellStyle name="Normal 9 29 3" xfId="35536"/>
    <cellStyle name="Normal 9 29 4" xfId="35537"/>
    <cellStyle name="Normal 9 29 5" xfId="35538"/>
    <cellStyle name="Normal 9 29 6" xfId="35539"/>
    <cellStyle name="Normal 9 29 7" xfId="35540"/>
    <cellStyle name="Normal 9 29 8" xfId="35541"/>
    <cellStyle name="Normal 9 29 9" xfId="35542"/>
    <cellStyle name="Normal 9 3" xfId="35543"/>
    <cellStyle name="Normal 9 3 10" xfId="35544"/>
    <cellStyle name="Normal 9 3 11" xfId="35545"/>
    <cellStyle name="Normal 9 3 12" xfId="35546"/>
    <cellStyle name="Normal 9 3 13" xfId="35547"/>
    <cellStyle name="Normal 9 3 14" xfId="35548"/>
    <cellStyle name="Normal 9 3 15" xfId="35549"/>
    <cellStyle name="Normal 9 3 16" xfId="35550"/>
    <cellStyle name="Normal 9 3 17" xfId="35551"/>
    <cellStyle name="Normal 9 3 18" xfId="35552"/>
    <cellStyle name="Normal 9 3 19" xfId="35553"/>
    <cellStyle name="Normal 9 3 2" xfId="35554"/>
    <cellStyle name="Normal 9 3 20" xfId="35555"/>
    <cellStyle name="Normal 9 3 21" xfId="35556"/>
    <cellStyle name="Normal 9 3 22" xfId="35557"/>
    <cellStyle name="Normal 9 3 23" xfId="35558"/>
    <cellStyle name="Normal 9 3 24" xfId="35559"/>
    <cellStyle name="Normal 9 3 25" xfId="35560"/>
    <cellStyle name="Normal 9 3 26" xfId="35561"/>
    <cellStyle name="Normal 9 3 27" xfId="35562"/>
    <cellStyle name="Normal 9 3 28" xfId="35563"/>
    <cellStyle name="Normal 9 3 29" xfId="35564"/>
    <cellStyle name="Normal 9 3 3" xfId="35565"/>
    <cellStyle name="Normal 9 3 30" xfId="35566"/>
    <cellStyle name="Normal 9 3 4" xfId="35567"/>
    <cellStyle name="Normal 9 3 5" xfId="35568"/>
    <cellStyle name="Normal 9 3 6" xfId="35569"/>
    <cellStyle name="Normal 9 3 7" xfId="35570"/>
    <cellStyle name="Normal 9 3 8" xfId="35571"/>
    <cellStyle name="Normal 9 3 9" xfId="35572"/>
    <cellStyle name="Normal 9 30" xfId="35573"/>
    <cellStyle name="Normal 9 30 10" xfId="35574"/>
    <cellStyle name="Normal 9 30 11" xfId="35575"/>
    <cellStyle name="Normal 9 30 12" xfId="35576"/>
    <cellStyle name="Normal 9 30 13" xfId="35577"/>
    <cellStyle name="Normal 9 30 14" xfId="35578"/>
    <cellStyle name="Normal 9 30 15" xfId="35579"/>
    <cellStyle name="Normal 9 30 2" xfId="35580"/>
    <cellStyle name="Normal 9 30 3" xfId="35581"/>
    <cellStyle name="Normal 9 30 4" xfId="35582"/>
    <cellStyle name="Normal 9 30 5" xfId="35583"/>
    <cellStyle name="Normal 9 30 6" xfId="35584"/>
    <cellStyle name="Normal 9 30 7" xfId="35585"/>
    <cellStyle name="Normal 9 30 8" xfId="35586"/>
    <cellStyle name="Normal 9 30 9" xfId="35587"/>
    <cellStyle name="Normal 9 31" xfId="35588"/>
    <cellStyle name="Normal 9 31 10" xfId="35589"/>
    <cellStyle name="Normal 9 31 11" xfId="35590"/>
    <cellStyle name="Normal 9 31 12" xfId="35591"/>
    <cellStyle name="Normal 9 31 13" xfId="35592"/>
    <cellStyle name="Normal 9 31 14" xfId="35593"/>
    <cellStyle name="Normal 9 31 15" xfId="35594"/>
    <cellStyle name="Normal 9 31 2" xfId="35595"/>
    <cellStyle name="Normal 9 31 3" xfId="35596"/>
    <cellStyle name="Normal 9 31 4" xfId="35597"/>
    <cellStyle name="Normal 9 31 5" xfId="35598"/>
    <cellStyle name="Normal 9 31 6" xfId="35599"/>
    <cellStyle name="Normal 9 31 7" xfId="35600"/>
    <cellStyle name="Normal 9 31 8" xfId="35601"/>
    <cellStyle name="Normal 9 31 9" xfId="35602"/>
    <cellStyle name="Normal 9 32" xfId="35603"/>
    <cellStyle name="Normal 9 32 10" xfId="35604"/>
    <cellStyle name="Normal 9 32 11" xfId="35605"/>
    <cellStyle name="Normal 9 32 12" xfId="35606"/>
    <cellStyle name="Normal 9 32 13" xfId="35607"/>
    <cellStyle name="Normal 9 32 14" xfId="35608"/>
    <cellStyle name="Normal 9 32 15" xfId="35609"/>
    <cellStyle name="Normal 9 32 2" xfId="35610"/>
    <cellStyle name="Normal 9 32 3" xfId="35611"/>
    <cellStyle name="Normal 9 32 4" xfId="35612"/>
    <cellStyle name="Normal 9 32 5" xfId="35613"/>
    <cellStyle name="Normal 9 32 6" xfId="35614"/>
    <cellStyle name="Normal 9 32 7" xfId="35615"/>
    <cellStyle name="Normal 9 32 8" xfId="35616"/>
    <cellStyle name="Normal 9 32 9" xfId="35617"/>
    <cellStyle name="Normal 9 33" xfId="35618"/>
    <cellStyle name="Normal 9 33 10" xfId="35619"/>
    <cellStyle name="Normal 9 33 11" xfId="35620"/>
    <cellStyle name="Normal 9 33 12" xfId="35621"/>
    <cellStyle name="Normal 9 33 13" xfId="35622"/>
    <cellStyle name="Normal 9 33 14" xfId="35623"/>
    <cellStyle name="Normal 9 33 15" xfId="35624"/>
    <cellStyle name="Normal 9 33 2" xfId="35625"/>
    <cellStyle name="Normal 9 33 3" xfId="35626"/>
    <cellStyle name="Normal 9 33 4" xfId="35627"/>
    <cellStyle name="Normal 9 33 5" xfId="35628"/>
    <cellStyle name="Normal 9 33 6" xfId="35629"/>
    <cellStyle name="Normal 9 33 7" xfId="35630"/>
    <cellStyle name="Normal 9 33 8" xfId="35631"/>
    <cellStyle name="Normal 9 33 9" xfId="35632"/>
    <cellStyle name="Normal 9 34" xfId="35633"/>
    <cellStyle name="Normal 9 34 10" xfId="35634"/>
    <cellStyle name="Normal 9 34 11" xfId="35635"/>
    <cellStyle name="Normal 9 34 12" xfId="35636"/>
    <cellStyle name="Normal 9 34 13" xfId="35637"/>
    <cellStyle name="Normal 9 34 14" xfId="35638"/>
    <cellStyle name="Normal 9 34 15" xfId="35639"/>
    <cellStyle name="Normal 9 34 2" xfId="35640"/>
    <cellStyle name="Normal 9 34 3" xfId="35641"/>
    <cellStyle name="Normal 9 34 4" xfId="35642"/>
    <cellStyle name="Normal 9 34 5" xfId="35643"/>
    <cellStyle name="Normal 9 34 6" xfId="35644"/>
    <cellStyle name="Normal 9 34 7" xfId="35645"/>
    <cellStyle name="Normal 9 34 8" xfId="35646"/>
    <cellStyle name="Normal 9 34 9" xfId="35647"/>
    <cellStyle name="Normal 9 35" xfId="35648"/>
    <cellStyle name="Normal 9 35 10" xfId="35649"/>
    <cellStyle name="Normal 9 35 11" xfId="35650"/>
    <cellStyle name="Normal 9 35 12" xfId="35651"/>
    <cellStyle name="Normal 9 35 13" xfId="35652"/>
    <cellStyle name="Normal 9 35 14" xfId="35653"/>
    <cellStyle name="Normal 9 35 15" xfId="35654"/>
    <cellStyle name="Normal 9 35 2" xfId="35655"/>
    <cellStyle name="Normal 9 35 3" xfId="35656"/>
    <cellStyle name="Normal 9 35 4" xfId="35657"/>
    <cellStyle name="Normal 9 35 5" xfId="35658"/>
    <cellStyle name="Normal 9 35 6" xfId="35659"/>
    <cellStyle name="Normal 9 35 7" xfId="35660"/>
    <cellStyle name="Normal 9 35 8" xfId="35661"/>
    <cellStyle name="Normal 9 35 9" xfId="35662"/>
    <cellStyle name="Normal 9 36" xfId="35663"/>
    <cellStyle name="Normal 9 36 10" xfId="35664"/>
    <cellStyle name="Normal 9 36 11" xfId="35665"/>
    <cellStyle name="Normal 9 36 12" xfId="35666"/>
    <cellStyle name="Normal 9 36 13" xfId="35667"/>
    <cellStyle name="Normal 9 36 14" xfId="35668"/>
    <cellStyle name="Normal 9 36 15" xfId="35669"/>
    <cellStyle name="Normal 9 36 2" xfId="35670"/>
    <cellStyle name="Normal 9 36 3" xfId="35671"/>
    <cellStyle name="Normal 9 36 4" xfId="35672"/>
    <cellStyle name="Normal 9 36 5" xfId="35673"/>
    <cellStyle name="Normal 9 36 6" xfId="35674"/>
    <cellStyle name="Normal 9 36 7" xfId="35675"/>
    <cellStyle name="Normal 9 36 8" xfId="35676"/>
    <cellStyle name="Normal 9 36 9" xfId="35677"/>
    <cellStyle name="Normal 9 37" xfId="35678"/>
    <cellStyle name="Normal 9 37 10" xfId="35679"/>
    <cellStyle name="Normal 9 37 11" xfId="35680"/>
    <cellStyle name="Normal 9 37 12" xfId="35681"/>
    <cellStyle name="Normal 9 37 13" xfId="35682"/>
    <cellStyle name="Normal 9 37 14" xfId="35683"/>
    <cellStyle name="Normal 9 37 15" xfId="35684"/>
    <cellStyle name="Normal 9 37 2" xfId="35685"/>
    <cellStyle name="Normal 9 37 3" xfId="35686"/>
    <cellStyle name="Normal 9 37 4" xfId="35687"/>
    <cellStyle name="Normal 9 37 5" xfId="35688"/>
    <cellStyle name="Normal 9 37 6" xfId="35689"/>
    <cellStyle name="Normal 9 37 7" xfId="35690"/>
    <cellStyle name="Normal 9 37 8" xfId="35691"/>
    <cellStyle name="Normal 9 37 9" xfId="35692"/>
    <cellStyle name="Normal 9 38" xfId="35693"/>
    <cellStyle name="Normal 9 38 10" xfId="35694"/>
    <cellStyle name="Normal 9 38 11" xfId="35695"/>
    <cellStyle name="Normal 9 38 12" xfId="35696"/>
    <cellStyle name="Normal 9 38 13" xfId="35697"/>
    <cellStyle name="Normal 9 38 14" xfId="35698"/>
    <cellStyle name="Normal 9 38 15" xfId="35699"/>
    <cellStyle name="Normal 9 38 2" xfId="35700"/>
    <cellStyle name="Normal 9 38 3" xfId="35701"/>
    <cellStyle name="Normal 9 38 4" xfId="35702"/>
    <cellStyle name="Normal 9 38 5" xfId="35703"/>
    <cellStyle name="Normal 9 38 6" xfId="35704"/>
    <cellStyle name="Normal 9 38 7" xfId="35705"/>
    <cellStyle name="Normal 9 38 8" xfId="35706"/>
    <cellStyle name="Normal 9 38 9" xfId="35707"/>
    <cellStyle name="Normal 9 39" xfId="35708"/>
    <cellStyle name="Normal 9 39 10" xfId="35709"/>
    <cellStyle name="Normal 9 39 11" xfId="35710"/>
    <cellStyle name="Normal 9 39 12" xfId="35711"/>
    <cellStyle name="Normal 9 39 13" xfId="35712"/>
    <cellStyle name="Normal 9 39 14" xfId="35713"/>
    <cellStyle name="Normal 9 39 15" xfId="35714"/>
    <cellStyle name="Normal 9 39 2" xfId="35715"/>
    <cellStyle name="Normal 9 39 3" xfId="35716"/>
    <cellStyle name="Normal 9 39 4" xfId="35717"/>
    <cellStyle name="Normal 9 39 5" xfId="35718"/>
    <cellStyle name="Normal 9 39 6" xfId="35719"/>
    <cellStyle name="Normal 9 39 7" xfId="35720"/>
    <cellStyle name="Normal 9 39 8" xfId="35721"/>
    <cellStyle name="Normal 9 39 9" xfId="35722"/>
    <cellStyle name="Normal 9 4" xfId="35723"/>
    <cellStyle name="Normal 9 4 10" xfId="35724"/>
    <cellStyle name="Normal 9 4 11" xfId="35725"/>
    <cellStyle name="Normal 9 4 12" xfId="35726"/>
    <cellStyle name="Normal 9 4 13" xfId="35727"/>
    <cellStyle name="Normal 9 4 14" xfId="35728"/>
    <cellStyle name="Normal 9 4 15" xfId="35729"/>
    <cellStyle name="Normal 9 4 2" xfId="35730"/>
    <cellStyle name="Normal 9 4 3" xfId="35731"/>
    <cellStyle name="Normal 9 4 4" xfId="35732"/>
    <cellStyle name="Normal 9 4 5" xfId="35733"/>
    <cellStyle name="Normal 9 4 6" xfId="35734"/>
    <cellStyle name="Normal 9 4 7" xfId="35735"/>
    <cellStyle name="Normal 9 4 8" xfId="35736"/>
    <cellStyle name="Normal 9 4 9" xfId="35737"/>
    <cellStyle name="Normal 9 40" xfId="35738"/>
    <cellStyle name="Normal 9 40 10" xfId="35739"/>
    <cellStyle name="Normal 9 40 11" xfId="35740"/>
    <cellStyle name="Normal 9 40 12" xfId="35741"/>
    <cellStyle name="Normal 9 40 13" xfId="35742"/>
    <cellStyle name="Normal 9 40 14" xfId="35743"/>
    <cellStyle name="Normal 9 40 15" xfId="35744"/>
    <cellStyle name="Normal 9 40 2" xfId="35745"/>
    <cellStyle name="Normal 9 40 3" xfId="35746"/>
    <cellStyle name="Normal 9 40 4" xfId="35747"/>
    <cellStyle name="Normal 9 40 5" xfId="35748"/>
    <cellStyle name="Normal 9 40 6" xfId="35749"/>
    <cellStyle name="Normal 9 40 7" xfId="35750"/>
    <cellStyle name="Normal 9 40 8" xfId="35751"/>
    <cellStyle name="Normal 9 40 9" xfId="35752"/>
    <cellStyle name="Normal 9 41" xfId="35753"/>
    <cellStyle name="Normal 9 41 10" xfId="35754"/>
    <cellStyle name="Normal 9 41 11" xfId="35755"/>
    <cellStyle name="Normal 9 41 12" xfId="35756"/>
    <cellStyle name="Normal 9 41 13" xfId="35757"/>
    <cellStyle name="Normal 9 41 14" xfId="35758"/>
    <cellStyle name="Normal 9 41 15" xfId="35759"/>
    <cellStyle name="Normal 9 41 2" xfId="35760"/>
    <cellStyle name="Normal 9 41 3" xfId="35761"/>
    <cellStyle name="Normal 9 41 4" xfId="35762"/>
    <cellStyle name="Normal 9 41 5" xfId="35763"/>
    <cellStyle name="Normal 9 41 6" xfId="35764"/>
    <cellStyle name="Normal 9 41 7" xfId="35765"/>
    <cellStyle name="Normal 9 41 8" xfId="35766"/>
    <cellStyle name="Normal 9 41 9" xfId="35767"/>
    <cellStyle name="Normal 9 42" xfId="35768"/>
    <cellStyle name="Normal 9 42 10" xfId="35769"/>
    <cellStyle name="Normal 9 42 11" xfId="35770"/>
    <cellStyle name="Normal 9 42 12" xfId="35771"/>
    <cellStyle name="Normal 9 42 13" xfId="35772"/>
    <cellStyle name="Normal 9 42 14" xfId="35773"/>
    <cellStyle name="Normal 9 42 15" xfId="35774"/>
    <cellStyle name="Normal 9 42 2" xfId="35775"/>
    <cellStyle name="Normal 9 42 3" xfId="35776"/>
    <cellStyle name="Normal 9 42 4" xfId="35777"/>
    <cellStyle name="Normal 9 42 5" xfId="35778"/>
    <cellStyle name="Normal 9 42 6" xfId="35779"/>
    <cellStyle name="Normal 9 42 7" xfId="35780"/>
    <cellStyle name="Normal 9 42 8" xfId="35781"/>
    <cellStyle name="Normal 9 42 9" xfId="35782"/>
    <cellStyle name="Normal 9 43" xfId="35783"/>
    <cellStyle name="Normal 9 43 10" xfId="35784"/>
    <cellStyle name="Normal 9 43 11" xfId="35785"/>
    <cellStyle name="Normal 9 43 12" xfId="35786"/>
    <cellStyle name="Normal 9 43 13" xfId="35787"/>
    <cellStyle name="Normal 9 43 14" xfId="35788"/>
    <cellStyle name="Normal 9 43 15" xfId="35789"/>
    <cellStyle name="Normal 9 43 2" xfId="35790"/>
    <cellStyle name="Normal 9 43 3" xfId="35791"/>
    <cellStyle name="Normal 9 43 4" xfId="35792"/>
    <cellStyle name="Normal 9 43 5" xfId="35793"/>
    <cellStyle name="Normal 9 43 6" xfId="35794"/>
    <cellStyle name="Normal 9 43 7" xfId="35795"/>
    <cellStyle name="Normal 9 43 8" xfId="35796"/>
    <cellStyle name="Normal 9 43 9" xfId="35797"/>
    <cellStyle name="Normal 9 44" xfId="35798"/>
    <cellStyle name="Normal 9 44 10" xfId="35799"/>
    <cellStyle name="Normal 9 44 11" xfId="35800"/>
    <cellStyle name="Normal 9 44 12" xfId="35801"/>
    <cellStyle name="Normal 9 44 13" xfId="35802"/>
    <cellStyle name="Normal 9 44 14" xfId="35803"/>
    <cellStyle name="Normal 9 44 15" xfId="35804"/>
    <cellStyle name="Normal 9 44 2" xfId="35805"/>
    <cellStyle name="Normal 9 44 3" xfId="35806"/>
    <cellStyle name="Normal 9 44 4" xfId="35807"/>
    <cellStyle name="Normal 9 44 5" xfId="35808"/>
    <cellStyle name="Normal 9 44 6" xfId="35809"/>
    <cellStyle name="Normal 9 44 7" xfId="35810"/>
    <cellStyle name="Normal 9 44 8" xfId="35811"/>
    <cellStyle name="Normal 9 44 9" xfId="35812"/>
    <cellStyle name="Normal 9 45" xfId="35813"/>
    <cellStyle name="Normal 9 45 10" xfId="35814"/>
    <cellStyle name="Normal 9 45 11" xfId="35815"/>
    <cellStyle name="Normal 9 45 12" xfId="35816"/>
    <cellStyle name="Normal 9 45 13" xfId="35817"/>
    <cellStyle name="Normal 9 45 14" xfId="35818"/>
    <cellStyle name="Normal 9 45 15" xfId="35819"/>
    <cellStyle name="Normal 9 45 2" xfId="35820"/>
    <cellStyle name="Normal 9 45 3" xfId="35821"/>
    <cellStyle name="Normal 9 45 4" xfId="35822"/>
    <cellStyle name="Normal 9 45 5" xfId="35823"/>
    <cellStyle name="Normal 9 45 6" xfId="35824"/>
    <cellStyle name="Normal 9 45 7" xfId="35825"/>
    <cellStyle name="Normal 9 45 8" xfId="35826"/>
    <cellStyle name="Normal 9 45 9" xfId="35827"/>
    <cellStyle name="Normal 9 46" xfId="35828"/>
    <cellStyle name="Normal 9 46 10" xfId="35829"/>
    <cellStyle name="Normal 9 46 11" xfId="35830"/>
    <cellStyle name="Normal 9 46 12" xfId="35831"/>
    <cellStyle name="Normal 9 46 13" xfId="35832"/>
    <cellStyle name="Normal 9 46 14" xfId="35833"/>
    <cellStyle name="Normal 9 46 15" xfId="35834"/>
    <cellStyle name="Normal 9 46 16" xfId="35835"/>
    <cellStyle name="Normal 9 46 17" xfId="35836"/>
    <cellStyle name="Normal 9 46 18" xfId="35837"/>
    <cellStyle name="Normal 9 46 19" xfId="35838"/>
    <cellStyle name="Normal 9 46 2" xfId="35839"/>
    <cellStyle name="Normal 9 46 20" xfId="35840"/>
    <cellStyle name="Normal 9 46 21" xfId="35841"/>
    <cellStyle name="Normal 9 46 22" xfId="35842"/>
    <cellStyle name="Normal 9 46 23" xfId="35843"/>
    <cellStyle name="Normal 9 46 3" xfId="35844"/>
    <cellStyle name="Normal 9 46 4" xfId="35845"/>
    <cellStyle name="Normal 9 46 5" xfId="35846"/>
    <cellStyle name="Normal 9 46 6" xfId="35847"/>
    <cellStyle name="Normal 9 46 7" xfId="35848"/>
    <cellStyle name="Normal 9 46 8" xfId="35849"/>
    <cellStyle name="Normal 9 46 9" xfId="35850"/>
    <cellStyle name="Normal 9 47" xfId="35851"/>
    <cellStyle name="Normal 9 47 10" xfId="35852"/>
    <cellStyle name="Normal 9 47 11" xfId="35853"/>
    <cellStyle name="Normal 9 47 12" xfId="35854"/>
    <cellStyle name="Normal 9 47 13" xfId="35855"/>
    <cellStyle name="Normal 9 47 14" xfId="35856"/>
    <cellStyle name="Normal 9 47 15" xfId="35857"/>
    <cellStyle name="Normal 9 47 16" xfId="35858"/>
    <cellStyle name="Normal 9 47 17" xfId="35859"/>
    <cellStyle name="Normal 9 47 18" xfId="35860"/>
    <cellStyle name="Normal 9 47 19" xfId="35861"/>
    <cellStyle name="Normal 9 47 2" xfId="35862"/>
    <cellStyle name="Normal 9 47 20" xfId="35863"/>
    <cellStyle name="Normal 9 47 21" xfId="35864"/>
    <cellStyle name="Normal 9 47 22" xfId="35865"/>
    <cellStyle name="Normal 9 47 23" xfId="35866"/>
    <cellStyle name="Normal 9 47 3" xfId="35867"/>
    <cellStyle name="Normal 9 47 4" xfId="35868"/>
    <cellStyle name="Normal 9 47 5" xfId="35869"/>
    <cellStyle name="Normal 9 47 6" xfId="35870"/>
    <cellStyle name="Normal 9 47 7" xfId="35871"/>
    <cellStyle name="Normal 9 47 8" xfId="35872"/>
    <cellStyle name="Normal 9 47 9" xfId="35873"/>
    <cellStyle name="Normal 9 48" xfId="35874"/>
    <cellStyle name="Normal 9 48 10" xfId="35875"/>
    <cellStyle name="Normal 9 48 11" xfId="35876"/>
    <cellStyle name="Normal 9 48 12" xfId="35877"/>
    <cellStyle name="Normal 9 48 13" xfId="35878"/>
    <cellStyle name="Normal 9 48 14" xfId="35879"/>
    <cellStyle name="Normal 9 48 15" xfId="35880"/>
    <cellStyle name="Normal 9 48 16" xfId="35881"/>
    <cellStyle name="Normal 9 48 17" xfId="35882"/>
    <cellStyle name="Normal 9 48 18" xfId="35883"/>
    <cellStyle name="Normal 9 48 19" xfId="35884"/>
    <cellStyle name="Normal 9 48 2" xfId="35885"/>
    <cellStyle name="Normal 9 48 20" xfId="35886"/>
    <cellStyle name="Normal 9 48 21" xfId="35887"/>
    <cellStyle name="Normal 9 48 22" xfId="35888"/>
    <cellStyle name="Normal 9 48 23" xfId="35889"/>
    <cellStyle name="Normal 9 48 3" xfId="35890"/>
    <cellStyle name="Normal 9 48 4" xfId="35891"/>
    <cellStyle name="Normal 9 48 5" xfId="35892"/>
    <cellStyle name="Normal 9 48 6" xfId="35893"/>
    <cellStyle name="Normal 9 48 7" xfId="35894"/>
    <cellStyle name="Normal 9 48 8" xfId="35895"/>
    <cellStyle name="Normal 9 48 9" xfId="35896"/>
    <cellStyle name="Normal 9 49" xfId="35897"/>
    <cellStyle name="Normal 9 49 10" xfId="35898"/>
    <cellStyle name="Normal 9 49 11" xfId="35899"/>
    <cellStyle name="Normal 9 49 12" xfId="35900"/>
    <cellStyle name="Normal 9 49 13" xfId="35901"/>
    <cellStyle name="Normal 9 49 14" xfId="35902"/>
    <cellStyle name="Normal 9 49 15" xfId="35903"/>
    <cellStyle name="Normal 9 49 2" xfId="35904"/>
    <cellStyle name="Normal 9 49 3" xfId="35905"/>
    <cellStyle name="Normal 9 49 4" xfId="35906"/>
    <cellStyle name="Normal 9 49 5" xfId="35907"/>
    <cellStyle name="Normal 9 49 6" xfId="35908"/>
    <cellStyle name="Normal 9 49 7" xfId="35909"/>
    <cellStyle name="Normal 9 49 8" xfId="35910"/>
    <cellStyle name="Normal 9 49 9" xfId="35911"/>
    <cellStyle name="Normal 9 5" xfId="35912"/>
    <cellStyle name="Normal 9 5 10" xfId="35913"/>
    <cellStyle name="Normal 9 5 11" xfId="35914"/>
    <cellStyle name="Normal 9 5 12" xfId="35915"/>
    <cellStyle name="Normal 9 5 13" xfId="35916"/>
    <cellStyle name="Normal 9 5 14" xfId="35917"/>
    <cellStyle name="Normal 9 5 15" xfId="35918"/>
    <cellStyle name="Normal 9 5 2" xfId="35919"/>
    <cellStyle name="Normal 9 5 3" xfId="35920"/>
    <cellStyle name="Normal 9 5 4" xfId="35921"/>
    <cellStyle name="Normal 9 5 5" xfId="35922"/>
    <cellStyle name="Normal 9 5 6" xfId="35923"/>
    <cellStyle name="Normal 9 5 7" xfId="35924"/>
    <cellStyle name="Normal 9 5 8" xfId="35925"/>
    <cellStyle name="Normal 9 5 9" xfId="35926"/>
    <cellStyle name="Normal 9 50" xfId="35927"/>
    <cellStyle name="Normal 9 50 10" xfId="35928"/>
    <cellStyle name="Normal 9 50 11" xfId="35929"/>
    <cellStyle name="Normal 9 50 12" xfId="35930"/>
    <cellStyle name="Normal 9 50 13" xfId="35931"/>
    <cellStyle name="Normal 9 50 14" xfId="35932"/>
    <cellStyle name="Normal 9 50 15" xfId="35933"/>
    <cellStyle name="Normal 9 50 2" xfId="35934"/>
    <cellStyle name="Normal 9 50 3" xfId="35935"/>
    <cellStyle name="Normal 9 50 4" xfId="35936"/>
    <cellStyle name="Normal 9 50 5" xfId="35937"/>
    <cellStyle name="Normal 9 50 6" xfId="35938"/>
    <cellStyle name="Normal 9 50 7" xfId="35939"/>
    <cellStyle name="Normal 9 50 8" xfId="35940"/>
    <cellStyle name="Normal 9 50 9" xfId="35941"/>
    <cellStyle name="Normal 9 51" xfId="35942"/>
    <cellStyle name="Normal 9 51 10" xfId="35943"/>
    <cellStyle name="Normal 9 51 11" xfId="35944"/>
    <cellStyle name="Normal 9 51 12" xfId="35945"/>
    <cellStyle name="Normal 9 51 13" xfId="35946"/>
    <cellStyle name="Normal 9 51 14" xfId="35947"/>
    <cellStyle name="Normal 9 51 15" xfId="35948"/>
    <cellStyle name="Normal 9 51 2" xfId="35949"/>
    <cellStyle name="Normal 9 51 3" xfId="35950"/>
    <cellStyle name="Normal 9 51 4" xfId="35951"/>
    <cellStyle name="Normal 9 51 5" xfId="35952"/>
    <cellStyle name="Normal 9 51 6" xfId="35953"/>
    <cellStyle name="Normal 9 51 7" xfId="35954"/>
    <cellStyle name="Normal 9 51 8" xfId="35955"/>
    <cellStyle name="Normal 9 51 9" xfId="35956"/>
    <cellStyle name="Normal 9 52" xfId="35957"/>
    <cellStyle name="Normal 9 52 10" xfId="35958"/>
    <cellStyle name="Normal 9 52 11" xfId="35959"/>
    <cellStyle name="Normal 9 52 12" xfId="35960"/>
    <cellStyle name="Normal 9 52 13" xfId="35961"/>
    <cellStyle name="Normal 9 52 14" xfId="35962"/>
    <cellStyle name="Normal 9 52 15" xfId="35963"/>
    <cellStyle name="Normal 9 52 2" xfId="35964"/>
    <cellStyle name="Normal 9 52 3" xfId="35965"/>
    <cellStyle name="Normal 9 52 4" xfId="35966"/>
    <cellStyle name="Normal 9 52 5" xfId="35967"/>
    <cellStyle name="Normal 9 52 6" xfId="35968"/>
    <cellStyle name="Normal 9 52 7" xfId="35969"/>
    <cellStyle name="Normal 9 52 8" xfId="35970"/>
    <cellStyle name="Normal 9 52 9" xfId="35971"/>
    <cellStyle name="Normal 9 53" xfId="35972"/>
    <cellStyle name="Normal 9 53 10" xfId="35973"/>
    <cellStyle name="Normal 9 53 11" xfId="35974"/>
    <cellStyle name="Normal 9 53 12" xfId="35975"/>
    <cellStyle name="Normal 9 53 13" xfId="35976"/>
    <cellStyle name="Normal 9 53 14" xfId="35977"/>
    <cellStyle name="Normal 9 53 15" xfId="35978"/>
    <cellStyle name="Normal 9 53 2" xfId="35979"/>
    <cellStyle name="Normal 9 53 3" xfId="35980"/>
    <cellStyle name="Normal 9 53 4" xfId="35981"/>
    <cellStyle name="Normal 9 53 5" xfId="35982"/>
    <cellStyle name="Normal 9 53 6" xfId="35983"/>
    <cellStyle name="Normal 9 53 7" xfId="35984"/>
    <cellStyle name="Normal 9 53 8" xfId="35985"/>
    <cellStyle name="Normal 9 53 9" xfId="35986"/>
    <cellStyle name="Normal 9 54" xfId="35987"/>
    <cellStyle name="Normal 9 54 10" xfId="35988"/>
    <cellStyle name="Normal 9 54 11" xfId="35989"/>
    <cellStyle name="Normal 9 54 12" xfId="35990"/>
    <cellStyle name="Normal 9 54 13" xfId="35991"/>
    <cellStyle name="Normal 9 54 14" xfId="35992"/>
    <cellStyle name="Normal 9 54 15" xfId="35993"/>
    <cellStyle name="Normal 9 54 2" xfId="35994"/>
    <cellStyle name="Normal 9 54 3" xfId="35995"/>
    <cellStyle name="Normal 9 54 4" xfId="35996"/>
    <cellStyle name="Normal 9 54 5" xfId="35997"/>
    <cellStyle name="Normal 9 54 6" xfId="35998"/>
    <cellStyle name="Normal 9 54 7" xfId="35999"/>
    <cellStyle name="Normal 9 54 8" xfId="36000"/>
    <cellStyle name="Normal 9 54 9" xfId="36001"/>
    <cellStyle name="Normal 9 55" xfId="36002"/>
    <cellStyle name="Normal 9 55 10" xfId="36003"/>
    <cellStyle name="Normal 9 55 11" xfId="36004"/>
    <cellStyle name="Normal 9 55 12" xfId="36005"/>
    <cellStyle name="Normal 9 55 13" xfId="36006"/>
    <cellStyle name="Normal 9 55 14" xfId="36007"/>
    <cellStyle name="Normal 9 55 15" xfId="36008"/>
    <cellStyle name="Normal 9 55 2" xfId="36009"/>
    <cellStyle name="Normal 9 55 3" xfId="36010"/>
    <cellStyle name="Normal 9 55 4" xfId="36011"/>
    <cellStyle name="Normal 9 55 5" xfId="36012"/>
    <cellStyle name="Normal 9 55 6" xfId="36013"/>
    <cellStyle name="Normal 9 55 7" xfId="36014"/>
    <cellStyle name="Normal 9 55 8" xfId="36015"/>
    <cellStyle name="Normal 9 55 9" xfId="36016"/>
    <cellStyle name="Normal 9 56" xfId="36017"/>
    <cellStyle name="Normal 9 56 10" xfId="36018"/>
    <cellStyle name="Normal 9 56 11" xfId="36019"/>
    <cellStyle name="Normal 9 56 12" xfId="36020"/>
    <cellStyle name="Normal 9 56 13" xfId="36021"/>
    <cellStyle name="Normal 9 56 14" xfId="36022"/>
    <cellStyle name="Normal 9 56 15" xfId="36023"/>
    <cellStyle name="Normal 9 56 2" xfId="36024"/>
    <cellStyle name="Normal 9 56 3" xfId="36025"/>
    <cellStyle name="Normal 9 56 4" xfId="36026"/>
    <cellStyle name="Normal 9 56 5" xfId="36027"/>
    <cellStyle name="Normal 9 56 6" xfId="36028"/>
    <cellStyle name="Normal 9 56 7" xfId="36029"/>
    <cellStyle name="Normal 9 56 8" xfId="36030"/>
    <cellStyle name="Normal 9 56 9" xfId="36031"/>
    <cellStyle name="Normal 9 57" xfId="36032"/>
    <cellStyle name="Normal 9 57 10" xfId="36033"/>
    <cellStyle name="Normal 9 57 11" xfId="36034"/>
    <cellStyle name="Normal 9 57 12" xfId="36035"/>
    <cellStyle name="Normal 9 57 13" xfId="36036"/>
    <cellStyle name="Normal 9 57 14" xfId="36037"/>
    <cellStyle name="Normal 9 57 15" xfId="36038"/>
    <cellStyle name="Normal 9 57 2" xfId="36039"/>
    <cellStyle name="Normal 9 57 3" xfId="36040"/>
    <cellStyle name="Normal 9 57 4" xfId="36041"/>
    <cellStyle name="Normal 9 57 5" xfId="36042"/>
    <cellStyle name="Normal 9 57 6" xfId="36043"/>
    <cellStyle name="Normal 9 57 7" xfId="36044"/>
    <cellStyle name="Normal 9 57 8" xfId="36045"/>
    <cellStyle name="Normal 9 57 9" xfId="36046"/>
    <cellStyle name="Normal 9 58" xfId="36047"/>
    <cellStyle name="Normal 9 58 10" xfId="36048"/>
    <cellStyle name="Normal 9 58 11" xfId="36049"/>
    <cellStyle name="Normal 9 58 12" xfId="36050"/>
    <cellStyle name="Normal 9 58 13" xfId="36051"/>
    <cellStyle name="Normal 9 58 14" xfId="36052"/>
    <cellStyle name="Normal 9 58 15" xfId="36053"/>
    <cellStyle name="Normal 9 58 2" xfId="36054"/>
    <cellStyle name="Normal 9 58 3" xfId="36055"/>
    <cellStyle name="Normal 9 58 4" xfId="36056"/>
    <cellStyle name="Normal 9 58 5" xfId="36057"/>
    <cellStyle name="Normal 9 58 6" xfId="36058"/>
    <cellStyle name="Normal 9 58 7" xfId="36059"/>
    <cellStyle name="Normal 9 58 8" xfId="36060"/>
    <cellStyle name="Normal 9 58 9" xfId="36061"/>
    <cellStyle name="Normal 9 59" xfId="36062"/>
    <cellStyle name="Normal 9 59 10" xfId="36063"/>
    <cellStyle name="Normal 9 59 11" xfId="36064"/>
    <cellStyle name="Normal 9 59 12" xfId="36065"/>
    <cellStyle name="Normal 9 59 13" xfId="36066"/>
    <cellStyle name="Normal 9 59 14" xfId="36067"/>
    <cellStyle name="Normal 9 59 15" xfId="36068"/>
    <cellStyle name="Normal 9 59 2" xfId="36069"/>
    <cellStyle name="Normal 9 59 3" xfId="36070"/>
    <cellStyle name="Normal 9 59 4" xfId="36071"/>
    <cellStyle name="Normal 9 59 5" xfId="36072"/>
    <cellStyle name="Normal 9 59 6" xfId="36073"/>
    <cellStyle name="Normal 9 59 7" xfId="36074"/>
    <cellStyle name="Normal 9 59 8" xfId="36075"/>
    <cellStyle name="Normal 9 59 9" xfId="36076"/>
    <cellStyle name="Normal 9 6" xfId="36077"/>
    <cellStyle name="Normal 9 6 10" xfId="36078"/>
    <cellStyle name="Normal 9 6 11" xfId="36079"/>
    <cellStyle name="Normal 9 6 12" xfId="36080"/>
    <cellStyle name="Normal 9 6 13" xfId="36081"/>
    <cellStyle name="Normal 9 6 14" xfId="36082"/>
    <cellStyle name="Normal 9 6 15" xfId="36083"/>
    <cellStyle name="Normal 9 6 16" xfId="36084"/>
    <cellStyle name="Normal 9 6 17" xfId="36085"/>
    <cellStyle name="Normal 9 6 18" xfId="36086"/>
    <cellStyle name="Normal 9 6 19" xfId="36087"/>
    <cellStyle name="Normal 9 6 2" xfId="36088"/>
    <cellStyle name="Normal 9 6 20" xfId="36089"/>
    <cellStyle name="Normal 9 6 21" xfId="36090"/>
    <cellStyle name="Normal 9 6 22" xfId="36091"/>
    <cellStyle name="Normal 9 6 23" xfId="36092"/>
    <cellStyle name="Normal 9 6 24" xfId="36093"/>
    <cellStyle name="Normal 9 6 25" xfId="36094"/>
    <cellStyle name="Normal 9 6 26" xfId="36095"/>
    <cellStyle name="Normal 9 6 27" xfId="36096"/>
    <cellStyle name="Normal 9 6 28" xfId="36097"/>
    <cellStyle name="Normal 9 6 29" xfId="36098"/>
    <cellStyle name="Normal 9 6 3" xfId="36099"/>
    <cellStyle name="Normal 9 6 30" xfId="36100"/>
    <cellStyle name="Normal 9 6 4" xfId="36101"/>
    <cellStyle name="Normal 9 6 5" xfId="36102"/>
    <cellStyle name="Normal 9 6 6" xfId="36103"/>
    <cellStyle name="Normal 9 6 7" xfId="36104"/>
    <cellStyle name="Normal 9 6 8" xfId="36105"/>
    <cellStyle name="Normal 9 6 9" xfId="36106"/>
    <cellStyle name="Normal 9 60" xfId="36107"/>
    <cellStyle name="Normal 9 60 10" xfId="36108"/>
    <cellStyle name="Normal 9 60 11" xfId="36109"/>
    <cellStyle name="Normal 9 60 12" xfId="36110"/>
    <cellStyle name="Normal 9 60 13" xfId="36111"/>
    <cellStyle name="Normal 9 60 14" xfId="36112"/>
    <cellStyle name="Normal 9 60 15" xfId="36113"/>
    <cellStyle name="Normal 9 60 2" xfId="36114"/>
    <cellStyle name="Normal 9 60 3" xfId="36115"/>
    <cellStyle name="Normal 9 60 4" xfId="36116"/>
    <cellStyle name="Normal 9 60 5" xfId="36117"/>
    <cellStyle name="Normal 9 60 6" xfId="36118"/>
    <cellStyle name="Normal 9 60 7" xfId="36119"/>
    <cellStyle name="Normal 9 60 8" xfId="36120"/>
    <cellStyle name="Normal 9 60 9" xfId="36121"/>
    <cellStyle name="Normal 9 61" xfId="36122"/>
    <cellStyle name="Normal 9 62" xfId="36123"/>
    <cellStyle name="Normal 9 63" xfId="36124"/>
    <cellStyle name="Normal 9 64" xfId="36125"/>
    <cellStyle name="Normal 9 65" xfId="36126"/>
    <cellStyle name="Normal 9 66" xfId="36127"/>
    <cellStyle name="Normal 9 67" xfId="36128"/>
    <cellStyle name="Normal 9 68" xfId="36129"/>
    <cellStyle name="Normal 9 69" xfId="36130"/>
    <cellStyle name="Normal 9 7" xfId="36131"/>
    <cellStyle name="Normal 9 7 10" xfId="36132"/>
    <cellStyle name="Normal 9 7 11" xfId="36133"/>
    <cellStyle name="Normal 9 7 12" xfId="36134"/>
    <cellStyle name="Normal 9 7 13" xfId="36135"/>
    <cellStyle name="Normal 9 7 14" xfId="36136"/>
    <cellStyle name="Normal 9 7 15" xfId="36137"/>
    <cellStyle name="Normal 9 7 16" xfId="36138"/>
    <cellStyle name="Normal 9 7 17" xfId="36139"/>
    <cellStyle name="Normal 9 7 18" xfId="36140"/>
    <cellStyle name="Normal 9 7 19" xfId="36141"/>
    <cellStyle name="Normal 9 7 2" xfId="36142"/>
    <cellStyle name="Normal 9 7 20" xfId="36143"/>
    <cellStyle name="Normal 9 7 21" xfId="36144"/>
    <cellStyle name="Normal 9 7 22" xfId="36145"/>
    <cellStyle name="Normal 9 7 23" xfId="36146"/>
    <cellStyle name="Normal 9 7 24" xfId="36147"/>
    <cellStyle name="Normal 9 7 25" xfId="36148"/>
    <cellStyle name="Normal 9 7 26" xfId="36149"/>
    <cellStyle name="Normal 9 7 27" xfId="36150"/>
    <cellStyle name="Normal 9 7 28" xfId="36151"/>
    <cellStyle name="Normal 9 7 29" xfId="36152"/>
    <cellStyle name="Normal 9 7 3" xfId="36153"/>
    <cellStyle name="Normal 9 7 30" xfId="36154"/>
    <cellStyle name="Normal 9 7 4" xfId="36155"/>
    <cellStyle name="Normal 9 7 5" xfId="36156"/>
    <cellStyle name="Normal 9 7 6" xfId="36157"/>
    <cellStyle name="Normal 9 7 7" xfId="36158"/>
    <cellStyle name="Normal 9 7 8" xfId="36159"/>
    <cellStyle name="Normal 9 7 9" xfId="36160"/>
    <cellStyle name="Normal 9 70" xfId="36161"/>
    <cellStyle name="Normal 9 71" xfId="36162"/>
    <cellStyle name="Normal 9 72" xfId="36163"/>
    <cellStyle name="Normal 9 73" xfId="36164"/>
    <cellStyle name="Normal 9 74" xfId="36165"/>
    <cellStyle name="Normal 9 75" xfId="36166"/>
    <cellStyle name="Normal 9 76" xfId="36167"/>
    <cellStyle name="Normal 9 77" xfId="36168"/>
    <cellStyle name="Normal 9 78" xfId="36169"/>
    <cellStyle name="Normal 9 79" xfId="36170"/>
    <cellStyle name="Normal 9 8" xfId="36171"/>
    <cellStyle name="Normal 9 8 10" xfId="36172"/>
    <cellStyle name="Normal 9 8 11" xfId="36173"/>
    <cellStyle name="Normal 9 8 12" xfId="36174"/>
    <cellStyle name="Normal 9 8 13" xfId="36175"/>
    <cellStyle name="Normal 9 8 14" xfId="36176"/>
    <cellStyle name="Normal 9 8 15" xfId="36177"/>
    <cellStyle name="Normal 9 8 2" xfId="36178"/>
    <cellStyle name="Normal 9 8 3" xfId="36179"/>
    <cellStyle name="Normal 9 8 4" xfId="36180"/>
    <cellStyle name="Normal 9 8 5" xfId="36181"/>
    <cellStyle name="Normal 9 8 6" xfId="36182"/>
    <cellStyle name="Normal 9 8 7" xfId="36183"/>
    <cellStyle name="Normal 9 8 8" xfId="36184"/>
    <cellStyle name="Normal 9 8 9" xfId="36185"/>
    <cellStyle name="Normal 9 80" xfId="36186"/>
    <cellStyle name="Normal 9 81" xfId="36187"/>
    <cellStyle name="Normal 9 82" xfId="36188"/>
    <cellStyle name="Normal 9 83" xfId="36189"/>
    <cellStyle name="Normal 9 84" xfId="36190"/>
    <cellStyle name="Normal 9 85" xfId="36191"/>
    <cellStyle name="Normal 9 86" xfId="36192"/>
    <cellStyle name="Normal 9 9" xfId="36193"/>
    <cellStyle name="Normal 9 9 10" xfId="36194"/>
    <cellStyle name="Normal 9 9 11" xfId="36195"/>
    <cellStyle name="Normal 9 9 12" xfId="36196"/>
    <cellStyle name="Normal 9 9 13" xfId="36197"/>
    <cellStyle name="Normal 9 9 14" xfId="36198"/>
    <cellStyle name="Normal 9 9 15" xfId="36199"/>
    <cellStyle name="Normal 9 9 2" xfId="36200"/>
    <cellStyle name="Normal 9 9 3" xfId="36201"/>
    <cellStyle name="Normal 9 9 4" xfId="36202"/>
    <cellStyle name="Normal 9 9 5" xfId="36203"/>
    <cellStyle name="Normal 9 9 6" xfId="36204"/>
    <cellStyle name="Normal 9 9 7" xfId="36205"/>
    <cellStyle name="Normal 9 9 8" xfId="36206"/>
    <cellStyle name="Normal 9 9 9" xfId="36207"/>
    <cellStyle name="Normal 90" xfId="36208"/>
    <cellStyle name="Normal 90 10" xfId="36209"/>
    <cellStyle name="Normal 90 11" xfId="36210"/>
    <cellStyle name="Normal 90 12" xfId="36211"/>
    <cellStyle name="Normal 90 13" xfId="36212"/>
    <cellStyle name="Normal 90 14" xfId="36213"/>
    <cellStyle name="Normal 90 15" xfId="36214"/>
    <cellStyle name="Normal 90 2" xfId="36215"/>
    <cellStyle name="Normal 90 3" xfId="36216"/>
    <cellStyle name="Normal 90 4" xfId="36217"/>
    <cellStyle name="Normal 90 5" xfId="36218"/>
    <cellStyle name="Normal 90 6" xfId="36219"/>
    <cellStyle name="Normal 90 7" xfId="36220"/>
    <cellStyle name="Normal 90 8" xfId="36221"/>
    <cellStyle name="Normal 90 9" xfId="36222"/>
    <cellStyle name="Normal 91" xfId="36223"/>
    <cellStyle name="Normal 91 10" xfId="36224"/>
    <cellStyle name="Normal 91 11" xfId="36225"/>
    <cellStyle name="Normal 91 12" xfId="36226"/>
    <cellStyle name="Normal 91 13" xfId="36227"/>
    <cellStyle name="Normal 91 14" xfId="36228"/>
    <cellStyle name="Normal 91 15" xfId="36229"/>
    <cellStyle name="Normal 91 2" xfId="36230"/>
    <cellStyle name="Normal 91 3" xfId="36231"/>
    <cellStyle name="Normal 91 4" xfId="36232"/>
    <cellStyle name="Normal 91 5" xfId="36233"/>
    <cellStyle name="Normal 91 6" xfId="36234"/>
    <cellStyle name="Normal 91 7" xfId="36235"/>
    <cellStyle name="Normal 91 8" xfId="36236"/>
    <cellStyle name="Normal 91 9" xfId="36237"/>
    <cellStyle name="Normal 92" xfId="36238"/>
    <cellStyle name="Normal 92 10" xfId="36239"/>
    <cellStyle name="Normal 92 11" xfId="36240"/>
    <cellStyle name="Normal 92 12" xfId="36241"/>
    <cellStyle name="Normal 92 13" xfId="36242"/>
    <cellStyle name="Normal 92 14" xfId="36243"/>
    <cellStyle name="Normal 92 15" xfId="36244"/>
    <cellStyle name="Normal 92 2" xfId="36245"/>
    <cellStyle name="Normal 92 3" xfId="36246"/>
    <cellStyle name="Normal 92 4" xfId="36247"/>
    <cellStyle name="Normal 92 5" xfId="36248"/>
    <cellStyle name="Normal 92 6" xfId="36249"/>
    <cellStyle name="Normal 92 7" xfId="36250"/>
    <cellStyle name="Normal 92 8" xfId="36251"/>
    <cellStyle name="Normal 92 9" xfId="36252"/>
    <cellStyle name="Normal 93" xfId="36253"/>
    <cellStyle name="Normal 93 10" xfId="36254"/>
    <cellStyle name="Normal 93 11" xfId="36255"/>
    <cellStyle name="Normal 93 12" xfId="36256"/>
    <cellStyle name="Normal 93 13" xfId="36257"/>
    <cellStyle name="Normal 93 14" xfId="36258"/>
    <cellStyle name="Normal 93 15" xfId="36259"/>
    <cellStyle name="Normal 93 2" xfId="36260"/>
    <cellStyle name="Normal 93 3" xfId="36261"/>
    <cellStyle name="Normal 93 4" xfId="36262"/>
    <cellStyle name="Normal 93 5" xfId="36263"/>
    <cellStyle name="Normal 93 6" xfId="36264"/>
    <cellStyle name="Normal 93 7" xfId="36265"/>
    <cellStyle name="Normal 93 8" xfId="36266"/>
    <cellStyle name="Normal 93 9" xfId="36267"/>
    <cellStyle name="Normal 94" xfId="36268"/>
    <cellStyle name="Normal 94 10" xfId="36269"/>
    <cellStyle name="Normal 94 11" xfId="36270"/>
    <cellStyle name="Normal 94 12" xfId="36271"/>
    <cellStyle name="Normal 94 13" xfId="36272"/>
    <cellStyle name="Normal 94 14" xfId="36273"/>
    <cellStyle name="Normal 94 15" xfId="36274"/>
    <cellStyle name="Normal 94 2" xfId="36275"/>
    <cellStyle name="Normal 94 3" xfId="36276"/>
    <cellStyle name="Normal 94 4" xfId="36277"/>
    <cellStyle name="Normal 94 5" xfId="36278"/>
    <cellStyle name="Normal 94 6" xfId="36279"/>
    <cellStyle name="Normal 94 7" xfId="36280"/>
    <cellStyle name="Normal 94 8" xfId="36281"/>
    <cellStyle name="Normal 94 9" xfId="36282"/>
    <cellStyle name="Normal 95" xfId="36283"/>
    <cellStyle name="Normal 95 10" xfId="36284"/>
    <cellStyle name="Normal 95 11" xfId="36285"/>
    <cellStyle name="Normal 95 12" xfId="36286"/>
    <cellStyle name="Normal 95 13" xfId="36287"/>
    <cellStyle name="Normal 95 14" xfId="36288"/>
    <cellStyle name="Normal 95 15" xfId="36289"/>
    <cellStyle name="Normal 95 2" xfId="36290"/>
    <cellStyle name="Normal 95 3" xfId="36291"/>
    <cellStyle name="Normal 95 4" xfId="36292"/>
    <cellStyle name="Normal 95 5" xfId="36293"/>
    <cellStyle name="Normal 95 6" xfId="36294"/>
    <cellStyle name="Normal 95 7" xfId="36295"/>
    <cellStyle name="Normal 95 8" xfId="36296"/>
    <cellStyle name="Normal 95 9" xfId="36297"/>
    <cellStyle name="Normal 96" xfId="36298"/>
    <cellStyle name="Normal 96 10" xfId="36299"/>
    <cellStyle name="Normal 96 11" xfId="36300"/>
    <cellStyle name="Normal 96 12" xfId="36301"/>
    <cellStyle name="Normal 96 13" xfId="36302"/>
    <cellStyle name="Normal 96 14" xfId="36303"/>
    <cellStyle name="Normal 96 15" xfId="36304"/>
    <cellStyle name="Normal 96 2" xfId="36305"/>
    <cellStyle name="Normal 96 3" xfId="36306"/>
    <cellStyle name="Normal 96 4" xfId="36307"/>
    <cellStyle name="Normal 96 5" xfId="36308"/>
    <cellStyle name="Normal 96 6" xfId="36309"/>
    <cellStyle name="Normal 96 7" xfId="36310"/>
    <cellStyle name="Normal 96 8" xfId="36311"/>
    <cellStyle name="Normal 96 9" xfId="36312"/>
    <cellStyle name="Normal 97" xfId="36313"/>
    <cellStyle name="Normal 97 10" xfId="36314"/>
    <cellStyle name="Normal 97 11" xfId="36315"/>
    <cellStyle name="Normal 97 12" xfId="36316"/>
    <cellStyle name="Normal 97 13" xfId="36317"/>
    <cellStyle name="Normal 97 14" xfId="36318"/>
    <cellStyle name="Normal 97 15" xfId="36319"/>
    <cellStyle name="Normal 97 2" xfId="36320"/>
    <cellStyle name="Normal 97 3" xfId="36321"/>
    <cellStyle name="Normal 97 4" xfId="36322"/>
    <cellStyle name="Normal 97 5" xfId="36323"/>
    <cellStyle name="Normal 97 6" xfId="36324"/>
    <cellStyle name="Normal 97 7" xfId="36325"/>
    <cellStyle name="Normal 97 8" xfId="36326"/>
    <cellStyle name="Normal 97 9" xfId="36327"/>
    <cellStyle name="Normal 98" xfId="36328"/>
    <cellStyle name="Normal 98 10" xfId="36329"/>
    <cellStyle name="Normal 98 11" xfId="36330"/>
    <cellStyle name="Normal 98 12" xfId="36331"/>
    <cellStyle name="Normal 98 13" xfId="36332"/>
    <cellStyle name="Normal 98 14" xfId="36333"/>
    <cellStyle name="Normal 98 15" xfId="36334"/>
    <cellStyle name="Normal 98 2" xfId="36335"/>
    <cellStyle name="Normal 98 3" xfId="36336"/>
    <cellStyle name="Normal 98 4" xfId="36337"/>
    <cellStyle name="Normal 98 5" xfId="36338"/>
    <cellStyle name="Normal 98 6" xfId="36339"/>
    <cellStyle name="Normal 98 7" xfId="36340"/>
    <cellStyle name="Normal 98 8" xfId="36341"/>
    <cellStyle name="Normal 98 9" xfId="36342"/>
    <cellStyle name="Normal 99" xfId="36343"/>
    <cellStyle name="Normal 99 10" xfId="36344"/>
    <cellStyle name="Normal 99 11" xfId="36345"/>
    <cellStyle name="Normal 99 12" xfId="36346"/>
    <cellStyle name="Normal 99 13" xfId="36347"/>
    <cellStyle name="Normal 99 14" xfId="36348"/>
    <cellStyle name="Normal 99 15" xfId="36349"/>
    <cellStyle name="Normal 99 2" xfId="36350"/>
    <cellStyle name="Normal 99 3" xfId="36351"/>
    <cellStyle name="Normal 99 4" xfId="36352"/>
    <cellStyle name="Normal 99 5" xfId="36353"/>
    <cellStyle name="Normal 99 6" xfId="36354"/>
    <cellStyle name="Normal 99 7" xfId="36355"/>
    <cellStyle name="Normal 99 8" xfId="36356"/>
    <cellStyle name="Normal 99 9" xfId="36357"/>
    <cellStyle name="Note 2" xfId="36358"/>
    <cellStyle name="Note 2 2" xfId="36359"/>
    <cellStyle name="Note 2 3" xfId="36360"/>
    <cellStyle name="Note 3" xfId="36361"/>
    <cellStyle name="Note 3 2" xfId="36362"/>
    <cellStyle name="Note 4" xfId="36363"/>
    <cellStyle name="Note 4 2" xfId="36364"/>
    <cellStyle name="Note 5" xfId="36365"/>
    <cellStyle name="Note 5 2" xfId="36366"/>
    <cellStyle name="Note 6" xfId="36367"/>
    <cellStyle name="Note 7" xfId="36368"/>
    <cellStyle name="Note 8" xfId="36369"/>
    <cellStyle name="Output 2" xfId="36370"/>
    <cellStyle name="Output 2 2" xfId="36371"/>
    <cellStyle name="Output 2 3" xfId="36372"/>
    <cellStyle name="Output 3" xfId="36373"/>
    <cellStyle name="Output 3 2" xfId="36374"/>
    <cellStyle name="Output 4" xfId="36375"/>
    <cellStyle name="Output 5" xfId="36376"/>
    <cellStyle name="Output Amounts" xfId="36377"/>
    <cellStyle name="Output Amounts 2" xfId="36378"/>
    <cellStyle name="Output Column Headings" xfId="36379"/>
    <cellStyle name="Output Column Headings 10" xfId="36380"/>
    <cellStyle name="Output Column Headings 10 2" xfId="36381"/>
    <cellStyle name="Output Column Headings 11" xfId="36382"/>
    <cellStyle name="Output Column Headings 11 2" xfId="36383"/>
    <cellStyle name="Output Column Headings 12" xfId="36384"/>
    <cellStyle name="Output Column Headings 12 2" xfId="36385"/>
    <cellStyle name="Output Column Headings 13" xfId="36386"/>
    <cellStyle name="Output Column Headings 13 2" xfId="36387"/>
    <cellStyle name="Output Column Headings 14" xfId="36388"/>
    <cellStyle name="Output Column Headings 15" xfId="36389"/>
    <cellStyle name="Output Column Headings 16" xfId="36390"/>
    <cellStyle name="Output Column Headings 17" xfId="36391"/>
    <cellStyle name="Output Column Headings 18" xfId="36392"/>
    <cellStyle name="Output Column Headings 19" xfId="36393"/>
    <cellStyle name="Output Column Headings 2" xfId="36394"/>
    <cellStyle name="Output Column Headings 2 2" xfId="36395"/>
    <cellStyle name="Output Column Headings 2 3" xfId="36396"/>
    <cellStyle name="Output Column Headings 20" xfId="36397"/>
    <cellStyle name="Output Column Headings 21" xfId="36398"/>
    <cellStyle name="Output Column Headings 22" xfId="36399"/>
    <cellStyle name="Output Column Headings 23" xfId="36400"/>
    <cellStyle name="Output Column Headings 24" xfId="36401"/>
    <cellStyle name="Output Column Headings 25" xfId="36402"/>
    <cellStyle name="Output Column Headings 26" xfId="36403"/>
    <cellStyle name="Output Column Headings 27" xfId="36404"/>
    <cellStyle name="Output Column Headings 28" xfId="36405"/>
    <cellStyle name="Output Column Headings 29" xfId="36406"/>
    <cellStyle name="Output Column Headings 3" xfId="36407"/>
    <cellStyle name="Output Column Headings 3 2" xfId="36408"/>
    <cellStyle name="Output Column Headings 30" xfId="36409"/>
    <cellStyle name="Output Column Headings 31" xfId="36410"/>
    <cellStyle name="Output Column Headings 32" xfId="36411"/>
    <cellStyle name="Output Column Headings 33" xfId="36412"/>
    <cellStyle name="Output Column Headings 4" xfId="36413"/>
    <cellStyle name="Output Column Headings 4 2" xfId="36414"/>
    <cellStyle name="Output Column Headings 5" xfId="36415"/>
    <cellStyle name="Output Column Headings 5 2" xfId="36416"/>
    <cellStyle name="Output Column Headings 6" xfId="36417"/>
    <cellStyle name="Output Column Headings 6 2" xfId="36418"/>
    <cellStyle name="Output Column Headings 7" xfId="36419"/>
    <cellStyle name="Output Column Headings 7 2" xfId="36420"/>
    <cellStyle name="Output Column Headings 8" xfId="36421"/>
    <cellStyle name="Output Column Headings 8 2" xfId="36422"/>
    <cellStyle name="Output Column Headings 9" xfId="36423"/>
    <cellStyle name="Output Column Headings 9 2" xfId="36424"/>
    <cellStyle name="Output Line Items" xfId="36425"/>
    <cellStyle name="Output Line Items 10" xfId="36426"/>
    <cellStyle name="Output Line Items 10 2" xfId="36427"/>
    <cellStyle name="Output Line Items 11" xfId="36428"/>
    <cellStyle name="Output Line Items 11 2" xfId="36429"/>
    <cellStyle name="Output Line Items 12" xfId="36430"/>
    <cellStyle name="Output Line Items 12 2" xfId="36431"/>
    <cellStyle name="Output Line Items 13" xfId="36432"/>
    <cellStyle name="Output Line Items 13 2" xfId="36433"/>
    <cellStyle name="Output Line Items 14" xfId="36434"/>
    <cellStyle name="Output Line Items 15" xfId="36435"/>
    <cellStyle name="Output Line Items 16" xfId="36436"/>
    <cellStyle name="Output Line Items 17" xfId="36437"/>
    <cellStyle name="Output Line Items 18" xfId="36438"/>
    <cellStyle name="Output Line Items 19" xfId="36439"/>
    <cellStyle name="Output Line Items 2" xfId="36440"/>
    <cellStyle name="Output Line Items 2 2" xfId="36441"/>
    <cellStyle name="Output Line Items 2 3" xfId="36442"/>
    <cellStyle name="Output Line Items 20" xfId="36443"/>
    <cellStyle name="Output Line Items 21" xfId="36444"/>
    <cellStyle name="Output Line Items 22" xfId="36445"/>
    <cellStyle name="Output Line Items 23" xfId="36446"/>
    <cellStyle name="Output Line Items 24" xfId="36447"/>
    <cellStyle name="Output Line Items 25" xfId="36448"/>
    <cellStyle name="Output Line Items 26" xfId="36449"/>
    <cellStyle name="Output Line Items 27" xfId="36450"/>
    <cellStyle name="Output Line Items 28" xfId="36451"/>
    <cellStyle name="Output Line Items 29" xfId="36452"/>
    <cellStyle name="Output Line Items 3" xfId="36453"/>
    <cellStyle name="Output Line Items 3 2" xfId="36454"/>
    <cellStyle name="Output Line Items 30" xfId="36455"/>
    <cellStyle name="Output Line Items 31" xfId="36456"/>
    <cellStyle name="Output Line Items 32" xfId="36457"/>
    <cellStyle name="Output Line Items 33" xfId="36458"/>
    <cellStyle name="Output Line Items 4" xfId="36459"/>
    <cellStyle name="Output Line Items 4 2" xfId="36460"/>
    <cellStyle name="Output Line Items 5" xfId="36461"/>
    <cellStyle name="Output Line Items 5 2" xfId="36462"/>
    <cellStyle name="Output Line Items 6" xfId="36463"/>
    <cellStyle name="Output Line Items 6 2" xfId="36464"/>
    <cellStyle name="Output Line Items 7" xfId="36465"/>
    <cellStyle name="Output Line Items 7 2" xfId="36466"/>
    <cellStyle name="Output Line Items 8" xfId="36467"/>
    <cellStyle name="Output Line Items 8 2" xfId="36468"/>
    <cellStyle name="Output Line Items 9" xfId="36469"/>
    <cellStyle name="Output Line Items 9 2" xfId="36470"/>
    <cellStyle name="Output Report Heading" xfId="36471"/>
    <cellStyle name="Output Report Heading 10" xfId="36472"/>
    <cellStyle name="Output Report Heading 10 2" xfId="36473"/>
    <cellStyle name="Output Report Heading 11" xfId="36474"/>
    <cellStyle name="Output Report Heading 11 2" xfId="36475"/>
    <cellStyle name="Output Report Heading 12" xfId="36476"/>
    <cellStyle name="Output Report Heading 12 2" xfId="36477"/>
    <cellStyle name="Output Report Heading 13" xfId="36478"/>
    <cellStyle name="Output Report Heading 13 2" xfId="36479"/>
    <cellStyle name="Output Report Heading 14" xfId="36480"/>
    <cellStyle name="Output Report Heading 15" xfId="36481"/>
    <cellStyle name="Output Report Heading 16" xfId="36482"/>
    <cellStyle name="Output Report Heading 17" xfId="36483"/>
    <cellStyle name="Output Report Heading 18" xfId="36484"/>
    <cellStyle name="Output Report Heading 19" xfId="36485"/>
    <cellStyle name="Output Report Heading 2" xfId="36486"/>
    <cellStyle name="Output Report Heading 2 2" xfId="36487"/>
    <cellStyle name="Output Report Heading 2 3" xfId="36488"/>
    <cellStyle name="Output Report Heading 20" xfId="36489"/>
    <cellStyle name="Output Report Heading 21" xfId="36490"/>
    <cellStyle name="Output Report Heading 22" xfId="36491"/>
    <cellStyle name="Output Report Heading 23" xfId="36492"/>
    <cellStyle name="Output Report Heading 24" xfId="36493"/>
    <cellStyle name="Output Report Heading 25" xfId="36494"/>
    <cellStyle name="Output Report Heading 26" xfId="36495"/>
    <cellStyle name="Output Report Heading 27" xfId="36496"/>
    <cellStyle name="Output Report Heading 28" xfId="36497"/>
    <cellStyle name="Output Report Heading 29" xfId="36498"/>
    <cellStyle name="Output Report Heading 3" xfId="36499"/>
    <cellStyle name="Output Report Heading 3 2" xfId="36500"/>
    <cellStyle name="Output Report Heading 30" xfId="36501"/>
    <cellStyle name="Output Report Heading 31" xfId="36502"/>
    <cellStyle name="Output Report Heading 32" xfId="36503"/>
    <cellStyle name="Output Report Heading 33" xfId="36504"/>
    <cellStyle name="Output Report Heading 4" xfId="36505"/>
    <cellStyle name="Output Report Heading 4 2" xfId="36506"/>
    <cellStyle name="Output Report Heading 5" xfId="36507"/>
    <cellStyle name="Output Report Heading 5 2" xfId="36508"/>
    <cellStyle name="Output Report Heading 6" xfId="36509"/>
    <cellStyle name="Output Report Heading 6 2" xfId="36510"/>
    <cellStyle name="Output Report Heading 7" xfId="36511"/>
    <cellStyle name="Output Report Heading 7 2" xfId="36512"/>
    <cellStyle name="Output Report Heading 8" xfId="36513"/>
    <cellStyle name="Output Report Heading 8 2" xfId="36514"/>
    <cellStyle name="Output Report Heading 9" xfId="36515"/>
    <cellStyle name="Output Report Heading 9 2" xfId="36516"/>
    <cellStyle name="Output Report Title" xfId="36517"/>
    <cellStyle name="Output Report Title 10" xfId="36518"/>
    <cellStyle name="Output Report Title 10 2" xfId="36519"/>
    <cellStyle name="Output Report Title 11" xfId="36520"/>
    <cellStyle name="Output Report Title 11 2" xfId="36521"/>
    <cellStyle name="Output Report Title 12" xfId="36522"/>
    <cellStyle name="Output Report Title 12 2" xfId="36523"/>
    <cellStyle name="Output Report Title 13" xfId="36524"/>
    <cellStyle name="Output Report Title 13 2" xfId="36525"/>
    <cellStyle name="Output Report Title 14" xfId="36526"/>
    <cellStyle name="Output Report Title 15" xfId="36527"/>
    <cellStyle name="Output Report Title 16" xfId="36528"/>
    <cellStyle name="Output Report Title 17" xfId="36529"/>
    <cellStyle name="Output Report Title 18" xfId="36530"/>
    <cellStyle name="Output Report Title 19" xfId="36531"/>
    <cellStyle name="Output Report Title 2" xfId="36532"/>
    <cellStyle name="Output Report Title 2 2" xfId="36533"/>
    <cellStyle name="Output Report Title 2 3" xfId="36534"/>
    <cellStyle name="Output Report Title 20" xfId="36535"/>
    <cellStyle name="Output Report Title 21" xfId="36536"/>
    <cellStyle name="Output Report Title 22" xfId="36537"/>
    <cellStyle name="Output Report Title 23" xfId="36538"/>
    <cellStyle name="Output Report Title 24" xfId="36539"/>
    <cellStyle name="Output Report Title 25" xfId="36540"/>
    <cellStyle name="Output Report Title 26" xfId="36541"/>
    <cellStyle name="Output Report Title 27" xfId="36542"/>
    <cellStyle name="Output Report Title 28" xfId="36543"/>
    <cellStyle name="Output Report Title 29" xfId="36544"/>
    <cellStyle name="Output Report Title 3" xfId="36545"/>
    <cellStyle name="Output Report Title 3 2" xfId="36546"/>
    <cellStyle name="Output Report Title 30" xfId="36547"/>
    <cellStyle name="Output Report Title 31" xfId="36548"/>
    <cellStyle name="Output Report Title 32" xfId="36549"/>
    <cellStyle name="Output Report Title 33" xfId="36550"/>
    <cellStyle name="Output Report Title 4" xfId="36551"/>
    <cellStyle name="Output Report Title 4 2" xfId="36552"/>
    <cellStyle name="Output Report Title 5" xfId="36553"/>
    <cellStyle name="Output Report Title 5 2" xfId="36554"/>
    <cellStyle name="Output Report Title 6" xfId="36555"/>
    <cellStyle name="Output Report Title 6 2" xfId="36556"/>
    <cellStyle name="Output Report Title 7" xfId="36557"/>
    <cellStyle name="Output Report Title 7 2" xfId="36558"/>
    <cellStyle name="Output Report Title 8" xfId="36559"/>
    <cellStyle name="Output Report Title 8 2" xfId="36560"/>
    <cellStyle name="Output Report Title 9" xfId="36561"/>
    <cellStyle name="Output Report Title 9 2" xfId="36562"/>
    <cellStyle name="Percent" xfId="36896" builtinId="5"/>
    <cellStyle name="Percent 2" xfId="36563"/>
    <cellStyle name="Percent 2 2" xfId="36564"/>
    <cellStyle name="Percent 3" xfId="36565"/>
    <cellStyle name="Percent 4" xfId="2"/>
    <cellStyle name="Pourcentage 2" xfId="36566"/>
    <cellStyle name="Pourcentage 2 2" xfId="36567"/>
    <cellStyle name="Pourcentage 2 2 2" xfId="36568"/>
    <cellStyle name="Pourcentage 2 3" xfId="36569"/>
    <cellStyle name="Pourcentage 2 4" xfId="36570"/>
    <cellStyle name="Pourcentage 2 5" xfId="36571"/>
    <cellStyle name="Pourcentage 3" xfId="36572"/>
    <cellStyle name="Pourcentage 3 10" xfId="36573"/>
    <cellStyle name="Pourcentage 3 11" xfId="36574"/>
    <cellStyle name="Pourcentage 3 12" xfId="36575"/>
    <cellStyle name="Pourcentage 3 2" xfId="36576"/>
    <cellStyle name="Pourcentage 3 2 10" xfId="36577"/>
    <cellStyle name="Pourcentage 3 2 2" xfId="36578"/>
    <cellStyle name="Pourcentage 3 2 2 2" xfId="36579"/>
    <cellStyle name="Pourcentage 3 2 2 2 2" xfId="36580"/>
    <cellStyle name="Pourcentage 3 2 2 2 2 2" xfId="36581"/>
    <cellStyle name="Pourcentage 3 2 2 2 2 3" xfId="36582"/>
    <cellStyle name="Pourcentage 3 2 2 2 2 4" xfId="36583"/>
    <cellStyle name="Pourcentage 3 2 2 2 2 5" xfId="36584"/>
    <cellStyle name="Pourcentage 3 2 2 2 3" xfId="36585"/>
    <cellStyle name="Pourcentage 3 2 2 2 3 2" xfId="36586"/>
    <cellStyle name="Pourcentage 3 2 2 2 3 3" xfId="36587"/>
    <cellStyle name="Pourcentage 3 2 2 2 3 4" xfId="36588"/>
    <cellStyle name="Pourcentage 3 2 2 2 3 5" xfId="36589"/>
    <cellStyle name="Pourcentage 3 2 2 2 4" xfId="36590"/>
    <cellStyle name="Pourcentage 3 2 2 2 4 2" xfId="36591"/>
    <cellStyle name="Pourcentage 3 2 2 2 4 3" xfId="36592"/>
    <cellStyle name="Pourcentage 3 2 2 2 4 4" xfId="36593"/>
    <cellStyle name="Pourcentage 3 2 2 2 4 5" xfId="36594"/>
    <cellStyle name="Pourcentage 3 2 2 2 5" xfId="36595"/>
    <cellStyle name="Pourcentage 3 2 2 2 6" xfId="36596"/>
    <cellStyle name="Pourcentage 3 2 2 2 7" xfId="36597"/>
    <cellStyle name="Pourcentage 3 2 2 2 8" xfId="36598"/>
    <cellStyle name="Pourcentage 3 2 2 3" xfId="36599"/>
    <cellStyle name="Pourcentage 3 2 2 3 2" xfId="36600"/>
    <cellStyle name="Pourcentage 3 2 2 3 3" xfId="36601"/>
    <cellStyle name="Pourcentage 3 2 2 3 4" xfId="36602"/>
    <cellStyle name="Pourcentage 3 2 2 3 5" xfId="36603"/>
    <cellStyle name="Pourcentage 3 2 2 4" xfId="36604"/>
    <cellStyle name="Pourcentage 3 2 2 4 2" xfId="36605"/>
    <cellStyle name="Pourcentage 3 2 2 4 3" xfId="36606"/>
    <cellStyle name="Pourcentage 3 2 2 4 4" xfId="36607"/>
    <cellStyle name="Pourcentage 3 2 2 4 5" xfId="36608"/>
    <cellStyle name="Pourcentage 3 2 2 5" xfId="36609"/>
    <cellStyle name="Pourcentage 3 2 2 5 2" xfId="36610"/>
    <cellStyle name="Pourcentage 3 2 2 5 3" xfId="36611"/>
    <cellStyle name="Pourcentage 3 2 2 5 4" xfId="36612"/>
    <cellStyle name="Pourcentage 3 2 2 5 5" xfId="36613"/>
    <cellStyle name="Pourcentage 3 2 2 6" xfId="36614"/>
    <cellStyle name="Pourcentage 3 2 2 7" xfId="36615"/>
    <cellStyle name="Pourcentage 3 2 2 8" xfId="36616"/>
    <cellStyle name="Pourcentage 3 2 2 9" xfId="36617"/>
    <cellStyle name="Pourcentage 3 2 3" xfId="36618"/>
    <cellStyle name="Pourcentage 3 2 3 2" xfId="36619"/>
    <cellStyle name="Pourcentage 3 2 3 2 2" xfId="36620"/>
    <cellStyle name="Pourcentage 3 2 3 2 3" xfId="36621"/>
    <cellStyle name="Pourcentage 3 2 3 2 4" xfId="36622"/>
    <cellStyle name="Pourcentage 3 2 3 2 5" xfId="36623"/>
    <cellStyle name="Pourcentage 3 2 3 3" xfId="36624"/>
    <cellStyle name="Pourcentage 3 2 3 3 2" xfId="36625"/>
    <cellStyle name="Pourcentage 3 2 3 3 3" xfId="36626"/>
    <cellStyle name="Pourcentage 3 2 3 3 4" xfId="36627"/>
    <cellStyle name="Pourcentage 3 2 3 3 5" xfId="36628"/>
    <cellStyle name="Pourcentage 3 2 3 4" xfId="36629"/>
    <cellStyle name="Pourcentage 3 2 3 4 2" xfId="36630"/>
    <cellStyle name="Pourcentage 3 2 3 4 3" xfId="36631"/>
    <cellStyle name="Pourcentage 3 2 3 4 4" xfId="36632"/>
    <cellStyle name="Pourcentage 3 2 3 4 5" xfId="36633"/>
    <cellStyle name="Pourcentage 3 2 3 5" xfId="36634"/>
    <cellStyle name="Pourcentage 3 2 3 6" xfId="36635"/>
    <cellStyle name="Pourcentage 3 2 3 7" xfId="36636"/>
    <cellStyle name="Pourcentage 3 2 3 8" xfId="36637"/>
    <cellStyle name="Pourcentage 3 2 4" xfId="36638"/>
    <cellStyle name="Pourcentage 3 2 4 2" xfId="36639"/>
    <cellStyle name="Pourcentage 3 2 4 3" xfId="36640"/>
    <cellStyle name="Pourcentage 3 2 4 4" xfId="36641"/>
    <cellStyle name="Pourcentage 3 2 4 5" xfId="36642"/>
    <cellStyle name="Pourcentage 3 2 5" xfId="36643"/>
    <cellStyle name="Pourcentage 3 2 5 2" xfId="36644"/>
    <cellStyle name="Pourcentage 3 2 5 3" xfId="36645"/>
    <cellStyle name="Pourcentage 3 2 5 4" xfId="36646"/>
    <cellStyle name="Pourcentage 3 2 5 5" xfId="36647"/>
    <cellStyle name="Pourcentage 3 2 6" xfId="36648"/>
    <cellStyle name="Pourcentage 3 2 6 2" xfId="36649"/>
    <cellStyle name="Pourcentage 3 2 6 3" xfId="36650"/>
    <cellStyle name="Pourcentage 3 2 6 4" xfId="36651"/>
    <cellStyle name="Pourcentage 3 2 6 5" xfId="36652"/>
    <cellStyle name="Pourcentage 3 2 7" xfId="36653"/>
    <cellStyle name="Pourcentage 3 2 8" xfId="36654"/>
    <cellStyle name="Pourcentage 3 2 9" xfId="36655"/>
    <cellStyle name="Pourcentage 3 3" xfId="36656"/>
    <cellStyle name="Pourcentage 3 3 2" xfId="36657"/>
    <cellStyle name="Pourcentage 3 3 2 2" xfId="36658"/>
    <cellStyle name="Pourcentage 3 3 2 2 2" xfId="36659"/>
    <cellStyle name="Pourcentage 3 3 2 2 3" xfId="36660"/>
    <cellStyle name="Pourcentage 3 3 2 2 4" xfId="36661"/>
    <cellStyle name="Pourcentage 3 3 2 2 5" xfId="36662"/>
    <cellStyle name="Pourcentage 3 3 2 3" xfId="36663"/>
    <cellStyle name="Pourcentage 3 3 2 3 2" xfId="36664"/>
    <cellStyle name="Pourcentage 3 3 2 3 3" xfId="36665"/>
    <cellStyle name="Pourcentage 3 3 2 3 4" xfId="36666"/>
    <cellStyle name="Pourcentage 3 3 2 3 5" xfId="36667"/>
    <cellStyle name="Pourcentage 3 3 2 4" xfId="36668"/>
    <cellStyle name="Pourcentage 3 3 2 4 2" xfId="36669"/>
    <cellStyle name="Pourcentage 3 3 2 4 3" xfId="36670"/>
    <cellStyle name="Pourcentage 3 3 2 4 4" xfId="36671"/>
    <cellStyle name="Pourcentage 3 3 2 4 5" xfId="36672"/>
    <cellStyle name="Pourcentage 3 3 2 5" xfId="36673"/>
    <cellStyle name="Pourcentage 3 3 2 6" xfId="36674"/>
    <cellStyle name="Pourcentage 3 3 2 7" xfId="36675"/>
    <cellStyle name="Pourcentage 3 3 2 8" xfId="36676"/>
    <cellStyle name="Pourcentage 3 3 3" xfId="36677"/>
    <cellStyle name="Pourcentage 3 3 3 2" xfId="36678"/>
    <cellStyle name="Pourcentage 3 3 3 3" xfId="36679"/>
    <cellStyle name="Pourcentage 3 3 3 4" xfId="36680"/>
    <cellStyle name="Pourcentage 3 3 3 5" xfId="36681"/>
    <cellStyle name="Pourcentage 3 3 4" xfId="36682"/>
    <cellStyle name="Pourcentage 3 3 4 2" xfId="36683"/>
    <cellStyle name="Pourcentage 3 3 4 3" xfId="36684"/>
    <cellStyle name="Pourcentage 3 3 4 4" xfId="36685"/>
    <cellStyle name="Pourcentage 3 3 4 5" xfId="36686"/>
    <cellStyle name="Pourcentage 3 3 5" xfId="36687"/>
    <cellStyle name="Pourcentage 3 3 5 2" xfId="36688"/>
    <cellStyle name="Pourcentage 3 3 5 3" xfId="36689"/>
    <cellStyle name="Pourcentage 3 3 5 4" xfId="36690"/>
    <cellStyle name="Pourcentage 3 3 5 5" xfId="36691"/>
    <cellStyle name="Pourcentage 3 3 6" xfId="36692"/>
    <cellStyle name="Pourcentage 3 3 7" xfId="36693"/>
    <cellStyle name="Pourcentage 3 3 8" xfId="36694"/>
    <cellStyle name="Pourcentage 3 3 9" xfId="36695"/>
    <cellStyle name="Pourcentage 3 4" xfId="36696"/>
    <cellStyle name="Pourcentage 3 4 2" xfId="36697"/>
    <cellStyle name="Pourcentage 3 4 2 2" xfId="36698"/>
    <cellStyle name="Pourcentage 3 4 2 3" xfId="36699"/>
    <cellStyle name="Pourcentage 3 4 2 4" xfId="36700"/>
    <cellStyle name="Pourcentage 3 4 2 5" xfId="36701"/>
    <cellStyle name="Pourcentage 3 4 3" xfId="36702"/>
    <cellStyle name="Pourcentage 3 4 3 2" xfId="36703"/>
    <cellStyle name="Pourcentage 3 4 3 3" xfId="36704"/>
    <cellStyle name="Pourcentage 3 4 3 4" xfId="36705"/>
    <cellStyle name="Pourcentage 3 4 3 5" xfId="36706"/>
    <cellStyle name="Pourcentage 3 4 4" xfId="36707"/>
    <cellStyle name="Pourcentage 3 4 4 2" xfId="36708"/>
    <cellStyle name="Pourcentage 3 4 4 3" xfId="36709"/>
    <cellStyle name="Pourcentage 3 4 4 4" xfId="36710"/>
    <cellStyle name="Pourcentage 3 4 4 5" xfId="36711"/>
    <cellStyle name="Pourcentage 3 4 5" xfId="36712"/>
    <cellStyle name="Pourcentage 3 4 6" xfId="36713"/>
    <cellStyle name="Pourcentage 3 4 7" xfId="36714"/>
    <cellStyle name="Pourcentage 3 4 8" xfId="36715"/>
    <cellStyle name="Pourcentage 3 5" xfId="36716"/>
    <cellStyle name="Pourcentage 3 5 2" xfId="36717"/>
    <cellStyle name="Pourcentage 3 5 3" xfId="36718"/>
    <cellStyle name="Pourcentage 3 5 4" xfId="36719"/>
    <cellStyle name="Pourcentage 3 5 5" xfId="36720"/>
    <cellStyle name="Pourcentage 3 6" xfId="36721"/>
    <cellStyle name="Pourcentage 3 6 2" xfId="36722"/>
    <cellStyle name="Pourcentage 3 6 3" xfId="36723"/>
    <cellStyle name="Pourcentage 3 6 4" xfId="36724"/>
    <cellStyle name="Pourcentage 3 6 5" xfId="36725"/>
    <cellStyle name="Pourcentage 3 7" xfId="36726"/>
    <cellStyle name="Pourcentage 3 7 2" xfId="36727"/>
    <cellStyle name="Pourcentage 3 7 3" xfId="36728"/>
    <cellStyle name="Pourcentage 3 7 4" xfId="36729"/>
    <cellStyle name="Pourcentage 3 7 5" xfId="36730"/>
    <cellStyle name="Pourcentage 3 8" xfId="36731"/>
    <cellStyle name="Pourcentage 3 9" xfId="36732"/>
    <cellStyle name="Pourcentage 4" xfId="36733"/>
    <cellStyle name="Pourcentage 4 2" xfId="36734"/>
    <cellStyle name="Pourcentage 4 3" xfId="36735"/>
    <cellStyle name="Remove" xfId="36736"/>
    <cellStyle name="Remove 2" xfId="36737"/>
    <cellStyle name="Satisfaisant 2" xfId="36738"/>
    <cellStyle name="Sortie 2" xfId="36739"/>
    <cellStyle name="Style 1" xfId="36740"/>
    <cellStyle name="Style 1 10" xfId="36741"/>
    <cellStyle name="Style 1 10 2" xfId="36742"/>
    <cellStyle name="Style 1 11" xfId="36743"/>
    <cellStyle name="Style 1 11 2" xfId="36744"/>
    <cellStyle name="Style 1 12" xfId="36745"/>
    <cellStyle name="Style 1 12 2" xfId="36746"/>
    <cellStyle name="Style 1 13" xfId="36747"/>
    <cellStyle name="Style 1 13 2" xfId="36748"/>
    <cellStyle name="Style 1 14" xfId="36749"/>
    <cellStyle name="Style 1 15" xfId="36750"/>
    <cellStyle name="Style 1 16" xfId="36751"/>
    <cellStyle name="Style 1 17" xfId="36752"/>
    <cellStyle name="Style 1 18" xfId="36753"/>
    <cellStyle name="Style 1 19" xfId="36754"/>
    <cellStyle name="Style 1 2" xfId="36755"/>
    <cellStyle name="Style 1 2 2" xfId="36756"/>
    <cellStyle name="Style 1 2 3" xfId="36757"/>
    <cellStyle name="Style 1 20" xfId="36758"/>
    <cellStyle name="Style 1 21" xfId="36759"/>
    <cellStyle name="Style 1 22" xfId="36760"/>
    <cellStyle name="Style 1 23" xfId="36761"/>
    <cellStyle name="Style 1 24" xfId="36762"/>
    <cellStyle name="Style 1 25" xfId="36763"/>
    <cellStyle name="Style 1 26" xfId="36764"/>
    <cellStyle name="Style 1 27" xfId="36765"/>
    <cellStyle name="Style 1 28" xfId="36766"/>
    <cellStyle name="Style 1 29" xfId="36767"/>
    <cellStyle name="Style 1 3" xfId="36768"/>
    <cellStyle name="Style 1 3 2" xfId="36769"/>
    <cellStyle name="Style 1 30" xfId="36770"/>
    <cellStyle name="Style 1 31" xfId="36771"/>
    <cellStyle name="Style 1 32" xfId="36772"/>
    <cellStyle name="Style 1 33" xfId="36773"/>
    <cellStyle name="Style 1 4" xfId="36774"/>
    <cellStyle name="Style 1 4 2" xfId="36775"/>
    <cellStyle name="Style 1 5" xfId="36776"/>
    <cellStyle name="Style 1 5 2" xfId="36777"/>
    <cellStyle name="Style 1 6" xfId="36778"/>
    <cellStyle name="Style 1 6 2" xfId="36779"/>
    <cellStyle name="Style 1 7" xfId="36780"/>
    <cellStyle name="Style 1 7 2" xfId="36781"/>
    <cellStyle name="Style 1 8" xfId="36782"/>
    <cellStyle name="Style 1 8 2" xfId="36783"/>
    <cellStyle name="Style 1 9" xfId="36784"/>
    <cellStyle name="Style 1 9 2" xfId="36785"/>
    <cellStyle name="Texte explicatif 2" xfId="36786"/>
    <cellStyle name="Title 2" xfId="36787"/>
    <cellStyle name="Title 2 2" xfId="36788"/>
    <cellStyle name="Title 2 3" xfId="36789"/>
    <cellStyle name="Title 3" xfId="36790"/>
    <cellStyle name="Title 3 2" xfId="36791"/>
    <cellStyle name="Title 4" xfId="36792"/>
    <cellStyle name="Title 5" xfId="36793"/>
    <cellStyle name="Titre 2" xfId="36794"/>
    <cellStyle name="Titre 1 2" xfId="36795"/>
    <cellStyle name="Titre 2 2" xfId="36796"/>
    <cellStyle name="Titre 3 2" xfId="36797"/>
    <cellStyle name="Titre 4 2" xfId="36798"/>
    <cellStyle name="Total 2" xfId="36799"/>
    <cellStyle name="Total 2 2" xfId="36800"/>
    <cellStyle name="Total 2 2 2" xfId="36801"/>
    <cellStyle name="Total 2 3" xfId="36802"/>
    <cellStyle name="Total 2 3 2" xfId="36803"/>
    <cellStyle name="Total 2 4" xfId="36804"/>
    <cellStyle name="Total 2 4 2" xfId="36805"/>
    <cellStyle name="Total 2 5" xfId="36806"/>
    <cellStyle name="Total 2 6" xfId="36807"/>
    <cellStyle name="Total 3" xfId="36808"/>
    <cellStyle name="Total 3 2" xfId="36809"/>
    <cellStyle name="Total 3 2 2" xfId="36810"/>
    <cellStyle name="Total 3 3" xfId="36811"/>
    <cellStyle name="Total 4" xfId="36812"/>
    <cellStyle name="Total 4 2" xfId="36813"/>
    <cellStyle name="Total 4 2 2" xfId="36814"/>
    <cellStyle name="Total 4 3" xfId="36815"/>
    <cellStyle name="Total 5" xfId="36816"/>
    <cellStyle name="Total 5 2" xfId="36817"/>
    <cellStyle name="Total 6" xfId="36818"/>
    <cellStyle name="Total 6 2" xfId="36819"/>
    <cellStyle name="Total 7" xfId="36820"/>
    <cellStyle name="Total 7 2" xfId="36821"/>
    <cellStyle name="Untitled1" xfId="36822"/>
    <cellStyle name="Untitled1 2" xfId="36823"/>
    <cellStyle name="Untitled10" xfId="36824"/>
    <cellStyle name="Untitled10 2" xfId="36825"/>
    <cellStyle name="Untitled11" xfId="36826"/>
    <cellStyle name="Untitled11 2" xfId="36827"/>
    <cellStyle name="Untitled12" xfId="36828"/>
    <cellStyle name="Untitled12 2" xfId="36829"/>
    <cellStyle name="Untitled13" xfId="36830"/>
    <cellStyle name="Untitled13 2" xfId="36831"/>
    <cellStyle name="Untitled14" xfId="36832"/>
    <cellStyle name="Untitled14 2" xfId="36833"/>
    <cellStyle name="Untitled15" xfId="36834"/>
    <cellStyle name="Untitled15 2" xfId="36835"/>
    <cellStyle name="Untitled16" xfId="36836"/>
    <cellStyle name="Untitled16 2" xfId="36837"/>
    <cellStyle name="Untitled17" xfId="36838"/>
    <cellStyle name="Untitled17 2" xfId="36839"/>
    <cellStyle name="Untitled18" xfId="36840"/>
    <cellStyle name="Untitled18 2" xfId="36841"/>
    <cellStyle name="Untitled19" xfId="36842"/>
    <cellStyle name="Untitled19 2" xfId="36843"/>
    <cellStyle name="Untitled19 2 2" xfId="36844"/>
    <cellStyle name="Untitled19 3" xfId="36845"/>
    <cellStyle name="Untitled2" xfId="36846"/>
    <cellStyle name="Untitled2 2" xfId="36847"/>
    <cellStyle name="Untitled20" xfId="36848"/>
    <cellStyle name="Untitled20 2" xfId="36849"/>
    <cellStyle name="Untitled20 2 2" xfId="36850"/>
    <cellStyle name="Untitled20 3" xfId="36851"/>
    <cellStyle name="Untitled21" xfId="36852"/>
    <cellStyle name="Untitled21 2" xfId="36853"/>
    <cellStyle name="Untitled22" xfId="36854"/>
    <cellStyle name="Untitled22 2" xfId="36855"/>
    <cellStyle name="Untitled22 2 2" xfId="36856"/>
    <cellStyle name="Untitled22 3" xfId="36857"/>
    <cellStyle name="Untitled23" xfId="36858"/>
    <cellStyle name="Untitled23 2" xfId="36859"/>
    <cellStyle name="Untitled23 2 2" xfId="36860"/>
    <cellStyle name="Untitled23 3" xfId="36861"/>
    <cellStyle name="Untitled24" xfId="36862"/>
    <cellStyle name="Untitled24 2" xfId="36863"/>
    <cellStyle name="Untitled25" xfId="36864"/>
    <cellStyle name="Untitled25 2" xfId="36865"/>
    <cellStyle name="Untitled25 2 2" xfId="36866"/>
    <cellStyle name="Untitled25 3" xfId="36867"/>
    <cellStyle name="Untitled26" xfId="36868"/>
    <cellStyle name="Untitled26 2" xfId="36869"/>
    <cellStyle name="Untitled26 2 2" xfId="36870"/>
    <cellStyle name="Untitled26 3" xfId="36871"/>
    <cellStyle name="Untitled3" xfId="36872"/>
    <cellStyle name="Untitled3 2" xfId="36873"/>
    <cellStyle name="Untitled4" xfId="36874"/>
    <cellStyle name="Untitled4 2" xfId="36875"/>
    <cellStyle name="Untitled5" xfId="36876"/>
    <cellStyle name="Untitled5 2" xfId="36877"/>
    <cellStyle name="Untitled6" xfId="36878"/>
    <cellStyle name="Untitled6 2" xfId="36879"/>
    <cellStyle name="Untitled7" xfId="36880"/>
    <cellStyle name="Untitled7 2" xfId="36881"/>
    <cellStyle name="Untitled8" xfId="36882"/>
    <cellStyle name="Untitled8 2" xfId="36883"/>
    <cellStyle name="Untitled9" xfId="36884"/>
    <cellStyle name="Untitled9 2" xfId="36885"/>
    <cellStyle name="Vérification 2" xfId="36886"/>
    <cellStyle name="Warning Text 2" xfId="36887"/>
    <cellStyle name="Warning Text 2 2" xfId="36888"/>
    <cellStyle name="Warning Text 2 3" xfId="36889"/>
    <cellStyle name="Warning Text 3" xfId="36890"/>
    <cellStyle name="Warning Text 3 2" xfId="36891"/>
    <cellStyle name="Warning Text 4" xfId="36892"/>
    <cellStyle name="Warning Text 5" xfId="36893"/>
    <cellStyle name="標準 44" xfId="36894"/>
  </cellStyles>
  <dxfs count="145">
    <dxf>
      <font>
        <color rgb="FF006100"/>
      </font>
      <fill>
        <patternFill>
          <bgColor rgb="FFC6EF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ndense val="0"/>
        <extend val="0"/>
        <color rgb="FF006100"/>
      </font>
      <fill>
        <patternFill>
          <bgColor rgb="FFC6EFCE"/>
        </patternFill>
      </fill>
    </dxf>
    <dxf>
      <font>
        <color rgb="FFFF0066"/>
      </font>
      <fill>
        <patternFill>
          <bgColor rgb="FFFF9BA7"/>
        </patternFill>
      </fill>
    </dxf>
    <dxf>
      <font>
        <color theme="0" tint="-0.34998626667073579"/>
      </font>
      <fill>
        <patternFill>
          <bgColor theme="0" tint="-0.499984740745262"/>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FF00"/>
      </font>
      <fill>
        <patternFill patternType="solid">
          <fgColor indexed="64"/>
          <bgColor rgb="FFFF0000"/>
        </patternFill>
      </fill>
    </dxf>
    <dxf>
      <font>
        <color rgb="FFFF0000"/>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0"/>
      </font>
      <fill>
        <patternFill>
          <bgColor rgb="FFFF0000"/>
        </patternFill>
      </fill>
    </dxf>
    <dxf>
      <font>
        <color rgb="FF006100"/>
      </font>
      <fill>
        <patternFill>
          <bgColor rgb="FFC6EFCE"/>
        </patternFill>
      </fill>
    </dxf>
    <dxf>
      <font>
        <color theme="0"/>
      </font>
      <fill>
        <patternFill>
          <bgColor rgb="FFFF0000"/>
        </patternFill>
      </fill>
    </dxf>
    <dxf>
      <font>
        <color rgb="FF006100"/>
      </font>
      <fill>
        <patternFill>
          <bgColor rgb="FFC6EFCE"/>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fill>
        <patternFill>
          <bgColor rgb="FFFF0000"/>
        </patternFill>
      </fill>
    </dxf>
    <dxf>
      <font>
        <color rgb="FF006100"/>
      </font>
      <fill>
        <patternFill>
          <bgColor rgb="FFC6EF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color rgb="FF7030A0"/>
      </font>
      <fill>
        <patternFill>
          <bgColor rgb="FFFFFF00"/>
        </patternFill>
      </fill>
    </dxf>
    <dxf>
      <font>
        <b val="0"/>
        <i val="0"/>
        <color rgb="FF7030A0"/>
      </font>
      <fill>
        <patternFill>
          <bgColor rgb="FFFFFF00"/>
        </patternFill>
      </fill>
    </dxf>
    <dxf>
      <font>
        <color auto="1"/>
      </font>
      <fill>
        <patternFill>
          <bgColor rgb="FFC6EFCE"/>
        </patternFill>
      </fill>
    </dxf>
    <dxf>
      <font>
        <color auto="1"/>
      </font>
      <fill>
        <patternFill>
          <bgColor rgb="FFFF9BA7"/>
        </patternFill>
      </fill>
    </dxf>
    <dxf>
      <font>
        <color theme="0" tint="-0.34998626667073579"/>
      </font>
      <fill>
        <patternFill>
          <bgColor theme="0" tint="-0.499984740745262"/>
        </patternFill>
      </fill>
    </dxf>
    <dxf>
      <font>
        <b val="0"/>
        <i/>
        <color rgb="FF7030A0"/>
      </font>
      <fill>
        <patternFill>
          <bgColor rgb="FFFFFF00"/>
        </patternFill>
      </fill>
    </dxf>
    <dxf>
      <font>
        <b val="0"/>
        <i val="0"/>
        <color rgb="FF7030A0"/>
      </font>
      <fill>
        <patternFill>
          <bgColor rgb="FFFFFF00"/>
        </patternFill>
      </fill>
    </dxf>
    <dxf>
      <font>
        <color auto="1"/>
      </font>
      <fill>
        <patternFill>
          <bgColor rgb="FFC6EFCE"/>
        </patternFill>
      </fill>
    </dxf>
    <dxf>
      <font>
        <color auto="1"/>
      </font>
      <fill>
        <patternFill>
          <bgColor rgb="FFFF9BA7"/>
        </patternFill>
      </fill>
    </dxf>
    <dxf>
      <font>
        <color theme="0" tint="-0.34998626667073579"/>
      </font>
      <fill>
        <patternFill>
          <bgColor theme="0" tint="-0.499984740745262"/>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val="0"/>
        <i/>
        <color rgb="FF7030A0"/>
      </font>
      <fill>
        <patternFill>
          <bgColor rgb="FFFFFF00"/>
        </patternFill>
      </fill>
    </dxf>
    <dxf>
      <font>
        <b val="0"/>
        <i val="0"/>
        <color rgb="FF7030A0"/>
      </font>
      <fill>
        <patternFill>
          <bgColor rgb="FFFFFF00"/>
        </patternFill>
      </fill>
    </dxf>
    <dxf>
      <font>
        <color auto="1"/>
      </font>
      <fill>
        <patternFill>
          <bgColor rgb="FFC6EFCE"/>
        </patternFill>
      </fill>
    </dxf>
    <dxf>
      <font>
        <color auto="1"/>
      </font>
      <fill>
        <patternFill>
          <bgColor rgb="FFFF9BA7"/>
        </patternFill>
      </fill>
    </dxf>
    <dxf>
      <font>
        <color theme="0" tint="-0.34998626667073579"/>
      </font>
      <fill>
        <patternFill>
          <bgColor theme="0" tint="-0.499984740745262"/>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FF00"/>
      </font>
      <fill>
        <patternFill patternType="solid">
          <fgColor indexed="64"/>
          <bgColor rgb="FFFF0000"/>
        </patternFill>
      </fill>
    </dxf>
    <dxf>
      <font>
        <color rgb="FFFF0000"/>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7C80"/>
      <color rgb="FFFF9BA7"/>
      <color rgb="FFC6EFCE"/>
      <color rgb="FFFF00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2"/>
          <c:order val="0"/>
          <c:tx>
            <c:strRef>
              <c:f>'VM Placement'!$L$133</c:f>
              <c:strCache>
                <c:ptCount val="1"/>
                <c:pt idx="0">
                  <c:v>DISK</c:v>
                </c:pt>
              </c:strCache>
            </c:strRef>
          </c:tx>
          <c:spPr>
            <a:gradFill>
              <a:gsLst>
                <a:gs pos="0">
                  <a:schemeClr val="accent5">
                    <a:lumMod val="75000"/>
                  </a:schemeClr>
                </a:gs>
                <a:gs pos="76000">
                  <a:schemeClr val="accent5">
                    <a:lumMod val="75000"/>
                  </a:schemeClr>
                </a:gs>
                <a:gs pos="100000">
                  <a:schemeClr val="accent5">
                    <a:lumMod val="60000"/>
                    <a:lumOff val="40000"/>
                  </a:schemeClr>
                </a:gs>
              </a:gsLst>
              <a:lin ang="5400000" scaled="0"/>
            </a:gradFill>
          </c:spPr>
          <c:invertIfNegative val="0"/>
          <c:cat>
            <c:strRef>
              <c:f>'VM Placement'!$K$91:$T$91</c:f>
              <c:strCache>
                <c:ptCount val="10"/>
                <c:pt idx="0">
                  <c:v>S1-0</c:v>
                </c:pt>
                <c:pt idx="1">
                  <c:v>S1-1</c:v>
                </c:pt>
                <c:pt idx="2">
                  <c:v>S2-0</c:v>
                </c:pt>
                <c:pt idx="3">
                  <c:v>S2-1</c:v>
                </c:pt>
                <c:pt idx="4">
                  <c:v>S3-0</c:v>
                </c:pt>
                <c:pt idx="5">
                  <c:v>S3-1</c:v>
                </c:pt>
                <c:pt idx="6">
                  <c:v>S4-0</c:v>
                </c:pt>
                <c:pt idx="7">
                  <c:v>S4-1</c:v>
                </c:pt>
                <c:pt idx="8">
                  <c:v>S5-0</c:v>
                </c:pt>
                <c:pt idx="9">
                  <c:v>S5-1</c:v>
                </c:pt>
              </c:strCache>
            </c:strRef>
          </c:cat>
          <c:val>
            <c:numRef>
              <c:f>'VM Placement'!$K$152:$T$152</c:f>
              <c:numCache>
                <c:formatCode>0%</c:formatCode>
                <c:ptCount val="10"/>
                <c:pt idx="0">
                  <c:v>0</c:v>
                </c:pt>
                <c:pt idx="2">
                  <c:v>0</c:v>
                </c:pt>
                <c:pt idx="4">
                  <c:v>0</c:v>
                </c:pt>
                <c:pt idx="6">
                  <c:v>0</c:v>
                </c:pt>
                <c:pt idx="8">
                  <c:v>0</c:v>
                </c:pt>
              </c:numCache>
            </c:numRef>
          </c:val>
        </c:ser>
        <c:ser>
          <c:idx val="0"/>
          <c:order val="1"/>
          <c:tx>
            <c:strRef>
              <c:f>'VM Placement'!$L$90</c:f>
              <c:strCache>
                <c:ptCount val="1"/>
                <c:pt idx="0">
                  <c:v>CORES</c:v>
                </c:pt>
              </c:strCache>
            </c:strRef>
          </c:tx>
          <c:spPr>
            <a:gradFill>
              <a:gsLst>
                <a:gs pos="0">
                  <a:srgbClr val="00B0F0"/>
                </a:gs>
                <a:gs pos="76000">
                  <a:srgbClr val="00B0F0"/>
                </a:gs>
                <a:gs pos="100000">
                  <a:schemeClr val="tx2">
                    <a:lumMod val="20000"/>
                    <a:lumOff val="80000"/>
                  </a:schemeClr>
                </a:gs>
              </a:gsLst>
              <a:lin ang="5400000" scaled="0"/>
            </a:gradFill>
            <a:ln w="15875" cmpd="dbl"/>
          </c:spPr>
          <c:invertIfNegative val="0"/>
          <c:cat>
            <c:strRef>
              <c:f>'VM Placement'!$K$91:$T$91</c:f>
              <c:strCache>
                <c:ptCount val="10"/>
                <c:pt idx="0">
                  <c:v>S1-0</c:v>
                </c:pt>
                <c:pt idx="1">
                  <c:v>S1-1</c:v>
                </c:pt>
                <c:pt idx="2">
                  <c:v>S2-0</c:v>
                </c:pt>
                <c:pt idx="3">
                  <c:v>S2-1</c:v>
                </c:pt>
                <c:pt idx="4">
                  <c:v>S3-0</c:v>
                </c:pt>
                <c:pt idx="5">
                  <c:v>S3-1</c:v>
                </c:pt>
                <c:pt idx="6">
                  <c:v>S4-0</c:v>
                </c:pt>
                <c:pt idx="7">
                  <c:v>S4-1</c:v>
                </c:pt>
                <c:pt idx="8">
                  <c:v>S5-0</c:v>
                </c:pt>
                <c:pt idx="9">
                  <c:v>S5-1</c:v>
                </c:pt>
              </c:strCache>
            </c:strRef>
          </c:cat>
          <c:val>
            <c:numRef>
              <c:f>'VM Placement'!$K$109:$T$109</c:f>
              <c:numCache>
                <c:formatCode>#,##0.00</c:formatCode>
                <c:ptCount val="10"/>
                <c:pt idx="0">
                  <c:v>0</c:v>
                </c:pt>
                <c:pt idx="1">
                  <c:v>0</c:v>
                </c:pt>
                <c:pt idx="2">
                  <c:v>0</c:v>
                </c:pt>
                <c:pt idx="3">
                  <c:v>0</c:v>
                </c:pt>
                <c:pt idx="4">
                  <c:v>0</c:v>
                </c:pt>
                <c:pt idx="5">
                  <c:v>0</c:v>
                </c:pt>
                <c:pt idx="6">
                  <c:v>0</c:v>
                </c:pt>
                <c:pt idx="7">
                  <c:v>0</c:v>
                </c:pt>
                <c:pt idx="8">
                  <c:v>0</c:v>
                </c:pt>
                <c:pt idx="9">
                  <c:v>0</c:v>
                </c:pt>
              </c:numCache>
            </c:numRef>
          </c:val>
        </c:ser>
        <c:ser>
          <c:idx val="1"/>
          <c:order val="2"/>
          <c:tx>
            <c:strRef>
              <c:f>'VM Placement'!$L$111</c:f>
              <c:strCache>
                <c:ptCount val="1"/>
                <c:pt idx="0">
                  <c:v>MEMORY</c:v>
                </c:pt>
              </c:strCache>
            </c:strRef>
          </c:tx>
          <c:invertIfNegative val="0"/>
          <c:cat>
            <c:strRef>
              <c:f>'VM Placement'!$K$91:$T$91</c:f>
              <c:strCache>
                <c:ptCount val="10"/>
                <c:pt idx="0">
                  <c:v>S1-0</c:v>
                </c:pt>
                <c:pt idx="1">
                  <c:v>S1-1</c:v>
                </c:pt>
                <c:pt idx="2">
                  <c:v>S2-0</c:v>
                </c:pt>
                <c:pt idx="3">
                  <c:v>S2-1</c:v>
                </c:pt>
                <c:pt idx="4">
                  <c:v>S3-0</c:v>
                </c:pt>
                <c:pt idx="5">
                  <c:v>S3-1</c:v>
                </c:pt>
                <c:pt idx="6">
                  <c:v>S4-0</c:v>
                </c:pt>
                <c:pt idx="7">
                  <c:v>S4-1</c:v>
                </c:pt>
                <c:pt idx="8">
                  <c:v>S5-0</c:v>
                </c:pt>
                <c:pt idx="9">
                  <c:v>S5-1</c:v>
                </c:pt>
              </c:strCache>
            </c:strRef>
          </c:cat>
          <c:val>
            <c:numRef>
              <c:f>'VM Placement'!$K$130:$T$130</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78"/>
        <c:overlap val="-9"/>
        <c:axId val="138012544"/>
        <c:axId val="138014080"/>
      </c:barChart>
      <c:catAx>
        <c:axId val="138012544"/>
        <c:scaling>
          <c:orientation val="minMax"/>
        </c:scaling>
        <c:delete val="0"/>
        <c:axPos val="b"/>
        <c:majorTickMark val="out"/>
        <c:minorTickMark val="none"/>
        <c:tickLblPos val="nextTo"/>
        <c:txPr>
          <a:bodyPr/>
          <a:lstStyle/>
          <a:p>
            <a:pPr>
              <a:defRPr b="1"/>
            </a:pPr>
            <a:endParaRPr lang="en-US"/>
          </a:p>
        </c:txPr>
        <c:crossAx val="138014080"/>
        <c:crosses val="autoZero"/>
        <c:auto val="0"/>
        <c:lblAlgn val="ctr"/>
        <c:lblOffset val="100"/>
        <c:noMultiLvlLbl val="0"/>
      </c:catAx>
      <c:valAx>
        <c:axId val="138014080"/>
        <c:scaling>
          <c:orientation val="minMax"/>
        </c:scaling>
        <c:delete val="0"/>
        <c:axPos val="l"/>
        <c:majorGridlines/>
        <c:numFmt formatCode="0%" sourceLinked="1"/>
        <c:majorTickMark val="out"/>
        <c:minorTickMark val="none"/>
        <c:tickLblPos val="nextTo"/>
        <c:crossAx val="138012544"/>
        <c:crosses val="autoZero"/>
        <c:crossBetween val="between"/>
      </c:valAx>
      <c:spPr>
        <a:ln>
          <a:noFill/>
        </a:ln>
        <a:scene3d>
          <a:camera prst="orthographicFront"/>
          <a:lightRig rig="threePt" dir="t"/>
        </a:scene3d>
        <a:sp3d>
          <a:bevelT w="63500" h="63500"/>
        </a:sp3d>
      </c:spPr>
    </c:plotArea>
    <c:legend>
      <c:legendPos val="t"/>
      <c:layout>
        <c:manualLayout>
          <c:xMode val="edge"/>
          <c:yMode val="edge"/>
          <c:x val="0.2253433542249183"/>
          <c:y val="5.6266987276280787E-2"/>
          <c:w val="0.5107433129779293"/>
          <c:h val="9.2497397097234785E-2"/>
        </c:manualLayout>
      </c:layout>
      <c:overlay val="0"/>
    </c:legend>
    <c:plotVisOnly val="1"/>
    <c:dispBlanksAs val="gap"/>
    <c:showDLblsOverMax val="0"/>
  </c:chart>
  <c:printSettings>
    <c:headerFooter/>
    <c:pageMargins b="1" l="0.75000000000000022" r="0.750000000000000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2"/>
          <c:order val="0"/>
          <c:tx>
            <c:strRef>
              <c:f>'VM Placement'!$L$133</c:f>
              <c:strCache>
                <c:ptCount val="1"/>
                <c:pt idx="0">
                  <c:v>DISK</c:v>
                </c:pt>
              </c:strCache>
            </c:strRef>
          </c:tx>
          <c:spPr>
            <a:gradFill>
              <a:gsLst>
                <a:gs pos="0">
                  <a:schemeClr val="accent5">
                    <a:lumMod val="75000"/>
                  </a:schemeClr>
                </a:gs>
                <a:gs pos="76000">
                  <a:schemeClr val="accent5">
                    <a:lumMod val="75000"/>
                  </a:schemeClr>
                </a:gs>
                <a:gs pos="100000">
                  <a:schemeClr val="accent5">
                    <a:lumMod val="60000"/>
                    <a:lumOff val="40000"/>
                  </a:schemeClr>
                </a:gs>
              </a:gsLst>
              <a:lin ang="5400000" scaled="0"/>
            </a:gradFill>
          </c:spPr>
          <c:invertIfNegative val="0"/>
          <c:cat>
            <c:strRef>
              <c:f>'VM Placement'!$U$91:$AD$91</c:f>
              <c:strCache>
                <c:ptCount val="10"/>
                <c:pt idx="0">
                  <c:v>S6-0</c:v>
                </c:pt>
                <c:pt idx="1">
                  <c:v>S6-1</c:v>
                </c:pt>
                <c:pt idx="2">
                  <c:v>S7-0</c:v>
                </c:pt>
                <c:pt idx="3">
                  <c:v>S7-1</c:v>
                </c:pt>
                <c:pt idx="4">
                  <c:v>S8-0</c:v>
                </c:pt>
                <c:pt idx="5">
                  <c:v>S8-1</c:v>
                </c:pt>
                <c:pt idx="6">
                  <c:v>S9-0</c:v>
                </c:pt>
                <c:pt idx="7">
                  <c:v>S9-1</c:v>
                </c:pt>
                <c:pt idx="8">
                  <c:v>S10-0</c:v>
                </c:pt>
                <c:pt idx="9">
                  <c:v>S10-1</c:v>
                </c:pt>
              </c:strCache>
            </c:strRef>
          </c:cat>
          <c:val>
            <c:numRef>
              <c:f>'VM Placement'!$U$152:$AD$152</c:f>
              <c:numCache>
                <c:formatCode>0%</c:formatCode>
                <c:ptCount val="10"/>
                <c:pt idx="0">
                  <c:v>0</c:v>
                </c:pt>
                <c:pt idx="2">
                  <c:v>0</c:v>
                </c:pt>
                <c:pt idx="4">
                  <c:v>0</c:v>
                </c:pt>
                <c:pt idx="6">
                  <c:v>0</c:v>
                </c:pt>
                <c:pt idx="8">
                  <c:v>0</c:v>
                </c:pt>
              </c:numCache>
            </c:numRef>
          </c:val>
        </c:ser>
        <c:ser>
          <c:idx val="0"/>
          <c:order val="1"/>
          <c:tx>
            <c:strRef>
              <c:f>'VM Placement'!$L$90</c:f>
              <c:strCache>
                <c:ptCount val="1"/>
                <c:pt idx="0">
                  <c:v>CORES</c:v>
                </c:pt>
              </c:strCache>
            </c:strRef>
          </c:tx>
          <c:spPr>
            <a:gradFill>
              <a:gsLst>
                <a:gs pos="0">
                  <a:srgbClr val="00B0F0"/>
                </a:gs>
                <a:gs pos="76000">
                  <a:srgbClr val="00B0F0"/>
                </a:gs>
                <a:gs pos="100000">
                  <a:schemeClr val="tx2">
                    <a:lumMod val="20000"/>
                    <a:lumOff val="80000"/>
                  </a:schemeClr>
                </a:gs>
              </a:gsLst>
              <a:lin ang="5400000" scaled="0"/>
            </a:gradFill>
            <a:ln w="15875" cmpd="dbl"/>
          </c:spPr>
          <c:invertIfNegative val="0"/>
          <c:cat>
            <c:strRef>
              <c:f>'VM Placement'!$U$91:$AD$91</c:f>
              <c:strCache>
                <c:ptCount val="10"/>
                <c:pt idx="0">
                  <c:v>S6-0</c:v>
                </c:pt>
                <c:pt idx="1">
                  <c:v>S6-1</c:v>
                </c:pt>
                <c:pt idx="2">
                  <c:v>S7-0</c:v>
                </c:pt>
                <c:pt idx="3">
                  <c:v>S7-1</c:v>
                </c:pt>
                <c:pt idx="4">
                  <c:v>S8-0</c:v>
                </c:pt>
                <c:pt idx="5">
                  <c:v>S8-1</c:v>
                </c:pt>
                <c:pt idx="6">
                  <c:v>S9-0</c:v>
                </c:pt>
                <c:pt idx="7">
                  <c:v>S9-1</c:v>
                </c:pt>
                <c:pt idx="8">
                  <c:v>S10-0</c:v>
                </c:pt>
                <c:pt idx="9">
                  <c:v>S10-1</c:v>
                </c:pt>
              </c:strCache>
            </c:strRef>
          </c:cat>
          <c:val>
            <c:numRef>
              <c:f>'VM Placement'!$U$109:$AD$109</c:f>
              <c:numCache>
                <c:formatCode>#,##0.00</c:formatCode>
                <c:ptCount val="10"/>
                <c:pt idx="0">
                  <c:v>0</c:v>
                </c:pt>
                <c:pt idx="1">
                  <c:v>0</c:v>
                </c:pt>
                <c:pt idx="2">
                  <c:v>0</c:v>
                </c:pt>
                <c:pt idx="3">
                  <c:v>0</c:v>
                </c:pt>
                <c:pt idx="4">
                  <c:v>0</c:v>
                </c:pt>
                <c:pt idx="5">
                  <c:v>0</c:v>
                </c:pt>
                <c:pt idx="6">
                  <c:v>0</c:v>
                </c:pt>
                <c:pt idx="7">
                  <c:v>0</c:v>
                </c:pt>
                <c:pt idx="8">
                  <c:v>0</c:v>
                </c:pt>
                <c:pt idx="9">
                  <c:v>0</c:v>
                </c:pt>
              </c:numCache>
            </c:numRef>
          </c:val>
        </c:ser>
        <c:ser>
          <c:idx val="1"/>
          <c:order val="2"/>
          <c:tx>
            <c:strRef>
              <c:f>'VM Placement'!$L$111</c:f>
              <c:strCache>
                <c:ptCount val="1"/>
                <c:pt idx="0">
                  <c:v>MEMORY</c:v>
                </c:pt>
              </c:strCache>
            </c:strRef>
          </c:tx>
          <c:invertIfNegative val="0"/>
          <c:cat>
            <c:strRef>
              <c:f>'VM Placement'!$U$91:$AD$91</c:f>
              <c:strCache>
                <c:ptCount val="10"/>
                <c:pt idx="0">
                  <c:v>S6-0</c:v>
                </c:pt>
                <c:pt idx="1">
                  <c:v>S6-1</c:v>
                </c:pt>
                <c:pt idx="2">
                  <c:v>S7-0</c:v>
                </c:pt>
                <c:pt idx="3">
                  <c:v>S7-1</c:v>
                </c:pt>
                <c:pt idx="4">
                  <c:v>S8-0</c:v>
                </c:pt>
                <c:pt idx="5">
                  <c:v>S8-1</c:v>
                </c:pt>
                <c:pt idx="6">
                  <c:v>S9-0</c:v>
                </c:pt>
                <c:pt idx="7">
                  <c:v>S9-1</c:v>
                </c:pt>
                <c:pt idx="8">
                  <c:v>S10-0</c:v>
                </c:pt>
                <c:pt idx="9">
                  <c:v>S10-1</c:v>
                </c:pt>
              </c:strCache>
            </c:strRef>
          </c:cat>
          <c:val>
            <c:numRef>
              <c:f>'VM Placement'!$U$130:$AD$130</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78"/>
        <c:overlap val="-9"/>
        <c:axId val="228545280"/>
        <c:axId val="228546816"/>
      </c:barChart>
      <c:catAx>
        <c:axId val="228545280"/>
        <c:scaling>
          <c:orientation val="minMax"/>
        </c:scaling>
        <c:delete val="0"/>
        <c:axPos val="b"/>
        <c:majorTickMark val="out"/>
        <c:minorTickMark val="none"/>
        <c:tickLblPos val="nextTo"/>
        <c:txPr>
          <a:bodyPr/>
          <a:lstStyle/>
          <a:p>
            <a:pPr>
              <a:defRPr b="1"/>
            </a:pPr>
            <a:endParaRPr lang="en-US"/>
          </a:p>
        </c:txPr>
        <c:crossAx val="228546816"/>
        <c:crosses val="autoZero"/>
        <c:auto val="0"/>
        <c:lblAlgn val="ctr"/>
        <c:lblOffset val="100"/>
        <c:noMultiLvlLbl val="0"/>
      </c:catAx>
      <c:valAx>
        <c:axId val="228546816"/>
        <c:scaling>
          <c:orientation val="minMax"/>
        </c:scaling>
        <c:delete val="0"/>
        <c:axPos val="l"/>
        <c:majorGridlines/>
        <c:numFmt formatCode="0%" sourceLinked="1"/>
        <c:majorTickMark val="out"/>
        <c:minorTickMark val="none"/>
        <c:tickLblPos val="nextTo"/>
        <c:crossAx val="228545280"/>
        <c:crosses val="autoZero"/>
        <c:crossBetween val="between"/>
      </c:valAx>
      <c:spPr>
        <a:ln>
          <a:noFill/>
        </a:ln>
        <a:scene3d>
          <a:camera prst="orthographicFront"/>
          <a:lightRig rig="threePt" dir="t"/>
        </a:scene3d>
        <a:sp3d>
          <a:bevelT w="63500" h="63500"/>
        </a:sp3d>
      </c:spPr>
    </c:plotArea>
    <c:legend>
      <c:legendPos val="t"/>
      <c:layout>
        <c:manualLayout>
          <c:xMode val="edge"/>
          <c:yMode val="edge"/>
          <c:x val="0.24430412476233121"/>
          <c:y val="5.6267004456652864E-2"/>
          <c:w val="0.49719076829731174"/>
          <c:h val="9.2497397097234785E-2"/>
        </c:manualLayout>
      </c:layout>
      <c:overlay val="0"/>
    </c:legend>
    <c:plotVisOnly val="1"/>
    <c:dispBlanksAs val="gap"/>
    <c:showDLblsOverMax val="0"/>
  </c:chart>
  <c:printSettings>
    <c:headerFooter/>
    <c:pageMargins b="1" l="0.75000000000000022" r="0.750000000000000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2"/>
          <c:order val="0"/>
          <c:tx>
            <c:strRef>
              <c:f>'VM Formatting'!$L$128</c:f>
              <c:strCache>
                <c:ptCount val="1"/>
                <c:pt idx="0">
                  <c:v>DISK</c:v>
                </c:pt>
              </c:strCache>
            </c:strRef>
          </c:tx>
          <c:spPr>
            <a:gradFill>
              <a:gsLst>
                <a:gs pos="0">
                  <a:schemeClr val="accent5">
                    <a:lumMod val="75000"/>
                  </a:schemeClr>
                </a:gs>
                <a:gs pos="76000">
                  <a:schemeClr val="accent5">
                    <a:lumMod val="75000"/>
                  </a:schemeClr>
                </a:gs>
                <a:gs pos="100000">
                  <a:schemeClr val="accent5">
                    <a:lumMod val="60000"/>
                    <a:lumOff val="40000"/>
                  </a:schemeClr>
                </a:gs>
              </a:gsLst>
              <a:lin ang="5400000" scaled="0"/>
            </a:gradFill>
          </c:spPr>
          <c:invertIfNegative val="0"/>
          <c:cat>
            <c:strRef>
              <c:f>'VM Formatting'!$K$86:$R$86</c:f>
              <c:strCache>
                <c:ptCount val="8"/>
                <c:pt idx="0">
                  <c:v>S1-0</c:v>
                </c:pt>
                <c:pt idx="1">
                  <c:v>S1-1</c:v>
                </c:pt>
                <c:pt idx="2">
                  <c:v>S2-0</c:v>
                </c:pt>
                <c:pt idx="3">
                  <c:v>S2-1</c:v>
                </c:pt>
                <c:pt idx="4">
                  <c:v>S3-0</c:v>
                </c:pt>
                <c:pt idx="5">
                  <c:v>S3-1</c:v>
                </c:pt>
                <c:pt idx="6">
                  <c:v>S4-0</c:v>
                </c:pt>
                <c:pt idx="7">
                  <c:v>S4-1</c:v>
                </c:pt>
              </c:strCache>
            </c:strRef>
          </c:cat>
          <c:val>
            <c:numRef>
              <c:f>'VM Formatting'!$K$147:$R$147</c:f>
              <c:numCache>
                <c:formatCode>0%</c:formatCode>
                <c:ptCount val="8"/>
                <c:pt idx="0">
                  <c:v>0</c:v>
                </c:pt>
                <c:pt idx="2">
                  <c:v>0</c:v>
                </c:pt>
                <c:pt idx="4">
                  <c:v>0</c:v>
                </c:pt>
                <c:pt idx="6">
                  <c:v>0</c:v>
                </c:pt>
              </c:numCache>
            </c:numRef>
          </c:val>
        </c:ser>
        <c:ser>
          <c:idx val="0"/>
          <c:order val="1"/>
          <c:tx>
            <c:strRef>
              <c:f>'VM Formatting'!$L$85</c:f>
              <c:strCache>
                <c:ptCount val="1"/>
                <c:pt idx="0">
                  <c:v>CORES</c:v>
                </c:pt>
              </c:strCache>
            </c:strRef>
          </c:tx>
          <c:spPr>
            <a:gradFill>
              <a:gsLst>
                <a:gs pos="0">
                  <a:srgbClr val="00B0F0"/>
                </a:gs>
                <a:gs pos="76000">
                  <a:srgbClr val="00B0F0"/>
                </a:gs>
                <a:gs pos="100000">
                  <a:schemeClr val="tx2">
                    <a:lumMod val="20000"/>
                    <a:lumOff val="80000"/>
                  </a:schemeClr>
                </a:gs>
              </a:gsLst>
              <a:lin ang="5400000" scaled="0"/>
            </a:gradFill>
            <a:ln w="15875" cmpd="dbl"/>
          </c:spPr>
          <c:invertIfNegative val="0"/>
          <c:cat>
            <c:strRef>
              <c:f>'VM Formatting'!$K$86:$R$86</c:f>
              <c:strCache>
                <c:ptCount val="8"/>
                <c:pt idx="0">
                  <c:v>S1-0</c:v>
                </c:pt>
                <c:pt idx="1">
                  <c:v>S1-1</c:v>
                </c:pt>
                <c:pt idx="2">
                  <c:v>S2-0</c:v>
                </c:pt>
                <c:pt idx="3">
                  <c:v>S2-1</c:v>
                </c:pt>
                <c:pt idx="4">
                  <c:v>S3-0</c:v>
                </c:pt>
                <c:pt idx="5">
                  <c:v>S3-1</c:v>
                </c:pt>
                <c:pt idx="6">
                  <c:v>S4-0</c:v>
                </c:pt>
                <c:pt idx="7">
                  <c:v>S4-1</c:v>
                </c:pt>
              </c:strCache>
            </c:strRef>
          </c:cat>
          <c:val>
            <c:numRef>
              <c:f>'VM Formatting'!$K$104:$R$104</c:f>
              <c:numCache>
                <c:formatCode>0%</c:formatCode>
                <c:ptCount val="8"/>
                <c:pt idx="0">
                  <c:v>0</c:v>
                </c:pt>
                <c:pt idx="1">
                  <c:v>0</c:v>
                </c:pt>
                <c:pt idx="2">
                  <c:v>0</c:v>
                </c:pt>
                <c:pt idx="3">
                  <c:v>0</c:v>
                </c:pt>
                <c:pt idx="4">
                  <c:v>0</c:v>
                </c:pt>
                <c:pt idx="5">
                  <c:v>0</c:v>
                </c:pt>
                <c:pt idx="6">
                  <c:v>0</c:v>
                </c:pt>
                <c:pt idx="7">
                  <c:v>0</c:v>
                </c:pt>
              </c:numCache>
            </c:numRef>
          </c:val>
        </c:ser>
        <c:ser>
          <c:idx val="1"/>
          <c:order val="2"/>
          <c:tx>
            <c:strRef>
              <c:f>'VM Formatting'!$L$106</c:f>
              <c:strCache>
                <c:ptCount val="1"/>
                <c:pt idx="0">
                  <c:v>MEMORY</c:v>
                </c:pt>
              </c:strCache>
            </c:strRef>
          </c:tx>
          <c:invertIfNegative val="0"/>
          <c:cat>
            <c:strRef>
              <c:f>'VM Formatting'!$K$86:$R$86</c:f>
              <c:strCache>
                <c:ptCount val="8"/>
                <c:pt idx="0">
                  <c:v>S1-0</c:v>
                </c:pt>
                <c:pt idx="1">
                  <c:v>S1-1</c:v>
                </c:pt>
                <c:pt idx="2">
                  <c:v>S2-0</c:v>
                </c:pt>
                <c:pt idx="3">
                  <c:v>S2-1</c:v>
                </c:pt>
                <c:pt idx="4">
                  <c:v>S3-0</c:v>
                </c:pt>
                <c:pt idx="5">
                  <c:v>S3-1</c:v>
                </c:pt>
                <c:pt idx="6">
                  <c:v>S4-0</c:v>
                </c:pt>
                <c:pt idx="7">
                  <c:v>S4-1</c:v>
                </c:pt>
              </c:strCache>
            </c:strRef>
          </c:cat>
          <c:val>
            <c:numRef>
              <c:f>'VM Formatting'!$K$125:$R$125</c:f>
              <c:numCache>
                <c:formatCode>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78"/>
        <c:overlap val="-9"/>
        <c:axId val="128251008"/>
        <c:axId val="128252544"/>
      </c:barChart>
      <c:catAx>
        <c:axId val="128251008"/>
        <c:scaling>
          <c:orientation val="minMax"/>
        </c:scaling>
        <c:delete val="0"/>
        <c:axPos val="b"/>
        <c:majorTickMark val="out"/>
        <c:minorTickMark val="none"/>
        <c:tickLblPos val="nextTo"/>
        <c:txPr>
          <a:bodyPr/>
          <a:lstStyle/>
          <a:p>
            <a:pPr>
              <a:defRPr b="1"/>
            </a:pPr>
            <a:endParaRPr lang="en-US"/>
          </a:p>
        </c:txPr>
        <c:crossAx val="128252544"/>
        <c:crosses val="autoZero"/>
        <c:auto val="0"/>
        <c:lblAlgn val="ctr"/>
        <c:lblOffset val="100"/>
        <c:noMultiLvlLbl val="0"/>
      </c:catAx>
      <c:valAx>
        <c:axId val="128252544"/>
        <c:scaling>
          <c:orientation val="minMax"/>
        </c:scaling>
        <c:delete val="0"/>
        <c:axPos val="l"/>
        <c:majorGridlines/>
        <c:numFmt formatCode="0%" sourceLinked="1"/>
        <c:majorTickMark val="out"/>
        <c:minorTickMark val="none"/>
        <c:tickLblPos val="nextTo"/>
        <c:crossAx val="128251008"/>
        <c:crosses val="autoZero"/>
        <c:crossBetween val="between"/>
      </c:valAx>
      <c:spPr>
        <a:ln>
          <a:noFill/>
        </a:ln>
        <a:scene3d>
          <a:camera prst="orthographicFront"/>
          <a:lightRig rig="threePt" dir="t"/>
        </a:scene3d>
        <a:sp3d>
          <a:bevelT w="63500" h="63500"/>
        </a:sp3d>
      </c:spPr>
    </c:plotArea>
    <c:legend>
      <c:legendPos val="t"/>
      <c:layout>
        <c:manualLayout>
          <c:xMode val="edge"/>
          <c:yMode val="edge"/>
          <c:x val="0.2253433542249183"/>
          <c:y val="5.6266987276280787E-2"/>
          <c:w val="0.5107433129779293"/>
          <c:h val="9.2497397097234785E-2"/>
        </c:manualLayout>
      </c:layout>
      <c:overlay val="0"/>
    </c:legend>
    <c:plotVisOnly val="1"/>
    <c:dispBlanksAs val="gap"/>
    <c:showDLblsOverMax val="0"/>
  </c:chart>
  <c:printSettings>
    <c:headerFooter/>
    <c:pageMargins b="1" l="0.75000000000000022" r="0.75000000000000022"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2"/>
          <c:order val="0"/>
          <c:tx>
            <c:strRef>
              <c:f>'VM Formatting'!$L$128</c:f>
              <c:strCache>
                <c:ptCount val="1"/>
                <c:pt idx="0">
                  <c:v>DISK</c:v>
                </c:pt>
              </c:strCache>
            </c:strRef>
          </c:tx>
          <c:spPr>
            <a:gradFill>
              <a:gsLst>
                <a:gs pos="0">
                  <a:schemeClr val="accent5">
                    <a:lumMod val="75000"/>
                  </a:schemeClr>
                </a:gs>
                <a:gs pos="76000">
                  <a:schemeClr val="accent5">
                    <a:lumMod val="75000"/>
                  </a:schemeClr>
                </a:gs>
                <a:gs pos="100000">
                  <a:schemeClr val="accent5">
                    <a:lumMod val="60000"/>
                    <a:lumOff val="40000"/>
                  </a:schemeClr>
                </a:gs>
              </a:gsLst>
              <a:lin ang="5400000" scaled="0"/>
            </a:gradFill>
          </c:spPr>
          <c:invertIfNegative val="0"/>
          <c:cat>
            <c:strRef>
              <c:f>'VM Formatting'!$S$86:$Z$86</c:f>
              <c:strCache>
                <c:ptCount val="8"/>
                <c:pt idx="0">
                  <c:v>S5-0</c:v>
                </c:pt>
                <c:pt idx="1">
                  <c:v>S5-1</c:v>
                </c:pt>
                <c:pt idx="2">
                  <c:v>S6-0</c:v>
                </c:pt>
                <c:pt idx="3">
                  <c:v>S6-1</c:v>
                </c:pt>
                <c:pt idx="4">
                  <c:v>S7-0</c:v>
                </c:pt>
                <c:pt idx="5">
                  <c:v>S7-1</c:v>
                </c:pt>
                <c:pt idx="6">
                  <c:v>S8-0</c:v>
                </c:pt>
                <c:pt idx="7">
                  <c:v>S8-1</c:v>
                </c:pt>
              </c:strCache>
            </c:strRef>
          </c:cat>
          <c:val>
            <c:numRef>
              <c:f>'VM Formatting'!$S$147:$Z$147</c:f>
              <c:numCache>
                <c:formatCode>0%</c:formatCode>
                <c:ptCount val="8"/>
                <c:pt idx="0">
                  <c:v>0</c:v>
                </c:pt>
                <c:pt idx="2">
                  <c:v>0</c:v>
                </c:pt>
                <c:pt idx="4">
                  <c:v>0</c:v>
                </c:pt>
                <c:pt idx="6">
                  <c:v>0</c:v>
                </c:pt>
              </c:numCache>
            </c:numRef>
          </c:val>
        </c:ser>
        <c:ser>
          <c:idx val="0"/>
          <c:order val="1"/>
          <c:tx>
            <c:strRef>
              <c:f>'VM Formatting'!$L$85</c:f>
              <c:strCache>
                <c:ptCount val="1"/>
                <c:pt idx="0">
                  <c:v>CORES</c:v>
                </c:pt>
              </c:strCache>
            </c:strRef>
          </c:tx>
          <c:spPr>
            <a:gradFill>
              <a:gsLst>
                <a:gs pos="0">
                  <a:srgbClr val="00B0F0"/>
                </a:gs>
                <a:gs pos="76000">
                  <a:srgbClr val="00B0F0"/>
                </a:gs>
                <a:gs pos="100000">
                  <a:schemeClr val="tx2">
                    <a:lumMod val="20000"/>
                    <a:lumOff val="80000"/>
                  </a:schemeClr>
                </a:gs>
              </a:gsLst>
              <a:lin ang="5400000" scaled="0"/>
            </a:gradFill>
            <a:ln w="15875" cmpd="dbl"/>
          </c:spPr>
          <c:invertIfNegative val="0"/>
          <c:cat>
            <c:strRef>
              <c:f>'VM Formatting'!$S$86:$Z$86</c:f>
              <c:strCache>
                <c:ptCount val="8"/>
                <c:pt idx="0">
                  <c:v>S5-0</c:v>
                </c:pt>
                <c:pt idx="1">
                  <c:v>S5-1</c:v>
                </c:pt>
                <c:pt idx="2">
                  <c:v>S6-0</c:v>
                </c:pt>
                <c:pt idx="3">
                  <c:v>S6-1</c:v>
                </c:pt>
                <c:pt idx="4">
                  <c:v>S7-0</c:v>
                </c:pt>
                <c:pt idx="5">
                  <c:v>S7-1</c:v>
                </c:pt>
                <c:pt idx="6">
                  <c:v>S8-0</c:v>
                </c:pt>
                <c:pt idx="7">
                  <c:v>S8-1</c:v>
                </c:pt>
              </c:strCache>
            </c:strRef>
          </c:cat>
          <c:val>
            <c:numRef>
              <c:f>'VM Formatting'!$S$104:$Z$104</c:f>
              <c:numCache>
                <c:formatCode>0%</c:formatCode>
                <c:ptCount val="8"/>
                <c:pt idx="0">
                  <c:v>0</c:v>
                </c:pt>
                <c:pt idx="1">
                  <c:v>0</c:v>
                </c:pt>
                <c:pt idx="2">
                  <c:v>0</c:v>
                </c:pt>
                <c:pt idx="3">
                  <c:v>0</c:v>
                </c:pt>
                <c:pt idx="4">
                  <c:v>0</c:v>
                </c:pt>
                <c:pt idx="5">
                  <c:v>0</c:v>
                </c:pt>
                <c:pt idx="6">
                  <c:v>0</c:v>
                </c:pt>
                <c:pt idx="7">
                  <c:v>0</c:v>
                </c:pt>
              </c:numCache>
            </c:numRef>
          </c:val>
        </c:ser>
        <c:ser>
          <c:idx val="1"/>
          <c:order val="2"/>
          <c:tx>
            <c:strRef>
              <c:f>'VM Formatting'!$L$106</c:f>
              <c:strCache>
                <c:ptCount val="1"/>
                <c:pt idx="0">
                  <c:v>MEMORY</c:v>
                </c:pt>
              </c:strCache>
            </c:strRef>
          </c:tx>
          <c:invertIfNegative val="0"/>
          <c:cat>
            <c:strRef>
              <c:f>'VM Formatting'!$S$86:$Z$86</c:f>
              <c:strCache>
                <c:ptCount val="8"/>
                <c:pt idx="0">
                  <c:v>S5-0</c:v>
                </c:pt>
                <c:pt idx="1">
                  <c:v>S5-1</c:v>
                </c:pt>
                <c:pt idx="2">
                  <c:v>S6-0</c:v>
                </c:pt>
                <c:pt idx="3">
                  <c:v>S6-1</c:v>
                </c:pt>
                <c:pt idx="4">
                  <c:v>S7-0</c:v>
                </c:pt>
                <c:pt idx="5">
                  <c:v>S7-1</c:v>
                </c:pt>
                <c:pt idx="6">
                  <c:v>S8-0</c:v>
                </c:pt>
                <c:pt idx="7">
                  <c:v>S8-1</c:v>
                </c:pt>
              </c:strCache>
            </c:strRef>
          </c:cat>
          <c:val>
            <c:numRef>
              <c:f>'VM Formatting'!$S$125:$Z$125</c:f>
              <c:numCache>
                <c:formatCode>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78"/>
        <c:overlap val="-9"/>
        <c:axId val="228433920"/>
        <c:axId val="228435456"/>
      </c:barChart>
      <c:catAx>
        <c:axId val="228433920"/>
        <c:scaling>
          <c:orientation val="minMax"/>
        </c:scaling>
        <c:delete val="0"/>
        <c:axPos val="b"/>
        <c:majorTickMark val="out"/>
        <c:minorTickMark val="none"/>
        <c:tickLblPos val="nextTo"/>
        <c:txPr>
          <a:bodyPr/>
          <a:lstStyle/>
          <a:p>
            <a:pPr>
              <a:defRPr b="1"/>
            </a:pPr>
            <a:endParaRPr lang="en-US"/>
          </a:p>
        </c:txPr>
        <c:crossAx val="228435456"/>
        <c:crosses val="autoZero"/>
        <c:auto val="0"/>
        <c:lblAlgn val="ctr"/>
        <c:lblOffset val="100"/>
        <c:noMultiLvlLbl val="0"/>
      </c:catAx>
      <c:valAx>
        <c:axId val="228435456"/>
        <c:scaling>
          <c:orientation val="minMax"/>
        </c:scaling>
        <c:delete val="0"/>
        <c:axPos val="l"/>
        <c:majorGridlines/>
        <c:numFmt formatCode="0%" sourceLinked="1"/>
        <c:majorTickMark val="out"/>
        <c:minorTickMark val="none"/>
        <c:tickLblPos val="nextTo"/>
        <c:crossAx val="228433920"/>
        <c:crosses val="autoZero"/>
        <c:crossBetween val="between"/>
      </c:valAx>
      <c:spPr>
        <a:ln>
          <a:noFill/>
        </a:ln>
        <a:scene3d>
          <a:camera prst="orthographicFront"/>
          <a:lightRig rig="threePt" dir="t"/>
        </a:scene3d>
        <a:sp3d>
          <a:bevelT w="63500" h="63500"/>
        </a:sp3d>
      </c:spPr>
    </c:plotArea>
    <c:legend>
      <c:legendPos val="t"/>
      <c:layout>
        <c:manualLayout>
          <c:xMode val="edge"/>
          <c:yMode val="edge"/>
          <c:x val="0.24430412476233121"/>
          <c:y val="5.6267004456652864E-2"/>
          <c:w val="0.49719076829731174"/>
          <c:h val="9.2497397097234785E-2"/>
        </c:manualLayout>
      </c:layout>
      <c:overlay val="0"/>
    </c:legend>
    <c:plotVisOnly val="1"/>
    <c:dispBlanksAs val="gap"/>
    <c:showDLblsOverMax val="0"/>
  </c:chart>
  <c:printSettings>
    <c:headerFooter/>
    <c:pageMargins b="1" l="0.75000000000000022" r="0.75000000000000022"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188595</xdr:colOff>
      <xdr:row>28</xdr:row>
      <xdr:rowOff>135224</xdr:rowOff>
    </xdr:from>
    <xdr:to>
      <xdr:col>1</xdr:col>
      <xdr:colOff>447674</xdr:colOff>
      <xdr:row>29</xdr:row>
      <xdr:rowOff>138475</xdr:rowOff>
    </xdr:to>
    <xdr:pic>
      <xdr:nvPicPr>
        <xdr:cNvPr id="2" name="Picture 1" descr="O_signature_clr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595" y="5488274"/>
          <a:ext cx="868679" cy="193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609600</xdr:colOff>
      <xdr:row>60</xdr:row>
      <xdr:rowOff>76200</xdr:rowOff>
    </xdr:from>
    <xdr:to>
      <xdr:col>3</xdr:col>
      <xdr:colOff>257176</xdr:colOff>
      <xdr:row>60</xdr:row>
      <xdr:rowOff>1704975</xdr:rowOff>
    </xdr:to>
    <xdr:pic>
      <xdr:nvPicPr>
        <xdr:cNvPr id="10"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14268450"/>
          <a:ext cx="4467226"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28575</xdr:colOff>
      <xdr:row>47</xdr:row>
      <xdr:rowOff>57150</xdr:rowOff>
    </xdr:from>
    <xdr:to>
      <xdr:col>2</xdr:col>
      <xdr:colOff>3305175</xdr:colOff>
      <xdr:row>47</xdr:row>
      <xdr:rowOff>1562100</xdr:rowOff>
    </xdr:to>
    <xdr:pic>
      <xdr:nvPicPr>
        <xdr:cNvPr id="14" name="Picture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9625" y="2343150"/>
          <a:ext cx="3276600" cy="150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xdr:colOff>
      <xdr:row>50</xdr:row>
      <xdr:rowOff>57150</xdr:rowOff>
    </xdr:from>
    <xdr:to>
      <xdr:col>2</xdr:col>
      <xdr:colOff>2962275</xdr:colOff>
      <xdr:row>50</xdr:row>
      <xdr:rowOff>619125</xdr:rowOff>
    </xdr:to>
    <xdr:pic>
      <xdr:nvPicPr>
        <xdr:cNvPr id="16" name="Picture 1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00100" y="5305425"/>
          <a:ext cx="294322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21167</xdr:colOff>
      <xdr:row>53</xdr:row>
      <xdr:rowOff>111124</xdr:rowOff>
    </xdr:from>
    <xdr:to>
      <xdr:col>2</xdr:col>
      <xdr:colOff>2954867</xdr:colOff>
      <xdr:row>53</xdr:row>
      <xdr:rowOff>654049</xdr:rowOff>
    </xdr:to>
    <xdr:pic>
      <xdr:nvPicPr>
        <xdr:cNvPr id="17" name="Picture 1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93750" y="6916207"/>
          <a:ext cx="293370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623358</xdr:colOff>
      <xdr:row>57</xdr:row>
      <xdr:rowOff>107950</xdr:rowOff>
    </xdr:from>
    <xdr:to>
      <xdr:col>2</xdr:col>
      <xdr:colOff>2927349</xdr:colOff>
      <xdr:row>57</xdr:row>
      <xdr:rowOff>556683</xdr:rowOff>
    </xdr:to>
    <xdr:pic>
      <xdr:nvPicPr>
        <xdr:cNvPr id="19" name="Picture 18"/>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75758" y="8851900"/>
          <a:ext cx="2932641" cy="4487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4019550</xdr:colOff>
      <xdr:row>63</xdr:row>
      <xdr:rowOff>104775</xdr:rowOff>
    </xdr:from>
    <xdr:to>
      <xdr:col>3</xdr:col>
      <xdr:colOff>2809875</xdr:colOff>
      <xdr:row>66</xdr:row>
      <xdr:rowOff>95250</xdr:rowOff>
    </xdr:to>
    <xdr:pic>
      <xdr:nvPicPr>
        <xdr:cNvPr id="20" name="Picture 19"/>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800600" y="17573625"/>
          <a:ext cx="2981325" cy="3495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609600</xdr:colOff>
      <xdr:row>70</xdr:row>
      <xdr:rowOff>619125</xdr:rowOff>
    </xdr:from>
    <xdr:to>
      <xdr:col>3</xdr:col>
      <xdr:colOff>1914525</xdr:colOff>
      <xdr:row>72</xdr:row>
      <xdr:rowOff>66675</xdr:rowOff>
    </xdr:to>
    <xdr:pic>
      <xdr:nvPicPr>
        <xdr:cNvPr id="23" name="Picture 22"/>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62000" y="23012400"/>
          <a:ext cx="6124575" cy="2762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628650</xdr:colOff>
      <xdr:row>70</xdr:row>
      <xdr:rowOff>647700</xdr:rowOff>
    </xdr:from>
    <xdr:to>
      <xdr:col>2</xdr:col>
      <xdr:colOff>1619250</xdr:colOff>
      <xdr:row>70</xdr:row>
      <xdr:rowOff>2905125</xdr:rowOff>
    </xdr:to>
    <xdr:sp macro="" textlink="">
      <xdr:nvSpPr>
        <xdr:cNvPr id="22" name="Oval 21"/>
        <xdr:cNvSpPr/>
      </xdr:nvSpPr>
      <xdr:spPr>
        <a:xfrm>
          <a:off x="1409700" y="23040975"/>
          <a:ext cx="990600" cy="2257425"/>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9525</xdr:colOff>
      <xdr:row>75</xdr:row>
      <xdr:rowOff>1162050</xdr:rowOff>
    </xdr:from>
    <xdr:to>
      <xdr:col>3</xdr:col>
      <xdr:colOff>2124075</xdr:colOff>
      <xdr:row>75</xdr:row>
      <xdr:rowOff>3924300</xdr:rowOff>
    </xdr:to>
    <xdr:grpSp>
      <xdr:nvGrpSpPr>
        <xdr:cNvPr id="27" name="Group 26"/>
        <xdr:cNvGrpSpPr/>
      </xdr:nvGrpSpPr>
      <xdr:grpSpPr>
        <a:xfrm>
          <a:off x="909108" y="31229300"/>
          <a:ext cx="6305550" cy="2762250"/>
          <a:chOff x="1038225" y="28232100"/>
          <a:chExt cx="6305550" cy="2762250"/>
        </a:xfrm>
      </xdr:grpSpPr>
      <xdr:pic>
        <xdr:nvPicPr>
          <xdr:cNvPr id="25" name="Picture 24"/>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038225" y="28232100"/>
            <a:ext cx="6124575" cy="27622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4" name="Oval 23"/>
          <xdr:cNvSpPr/>
        </xdr:nvSpPr>
        <xdr:spPr>
          <a:xfrm>
            <a:off x="2457450" y="28679775"/>
            <a:ext cx="4705350" cy="1619250"/>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6" name="Oval 25"/>
          <xdr:cNvSpPr/>
        </xdr:nvSpPr>
        <xdr:spPr>
          <a:xfrm>
            <a:off x="1038225" y="30413324"/>
            <a:ext cx="6305550" cy="361951"/>
          </a:xfrm>
          <a:prstGeom prst="ellipse">
            <a:avLst/>
          </a:prstGeom>
          <a:noFill/>
          <a:ln w="158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164336</xdr:colOff>
      <xdr:row>14</xdr:row>
      <xdr:rowOff>22155</xdr:rowOff>
    </xdr:from>
    <xdr:to>
      <xdr:col>33</xdr:col>
      <xdr:colOff>31750</xdr:colOff>
      <xdr:row>26</xdr:row>
      <xdr:rowOff>50791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163112</xdr:colOff>
      <xdr:row>26</xdr:row>
      <xdr:rowOff>73967</xdr:rowOff>
    </xdr:from>
    <xdr:to>
      <xdr:col>33</xdr:col>
      <xdr:colOff>47625</xdr:colOff>
      <xdr:row>38</xdr:row>
      <xdr:rowOff>25843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20</xdr:col>
      <xdr:colOff>197307</xdr:colOff>
      <xdr:row>14</xdr:row>
      <xdr:rowOff>2617</xdr:rowOff>
    </xdr:from>
    <xdr:to>
      <xdr:col>28</xdr:col>
      <xdr:colOff>35720</xdr:colOff>
      <xdr:row>26</xdr:row>
      <xdr:rowOff>31253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197304</xdr:colOff>
      <xdr:row>26</xdr:row>
      <xdr:rowOff>6804</xdr:rowOff>
    </xdr:from>
    <xdr:to>
      <xdr:col>28</xdr:col>
      <xdr:colOff>47625</xdr:colOff>
      <xdr:row>37</xdr:row>
      <xdr:rowOff>165055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40821</xdr:colOff>
      <xdr:row>0</xdr:row>
      <xdr:rowOff>68034</xdr:rowOff>
    </xdr:from>
    <xdr:to>
      <xdr:col>15</xdr:col>
      <xdr:colOff>231321</xdr:colOff>
      <xdr:row>0</xdr:row>
      <xdr:rowOff>449035</xdr:rowOff>
    </xdr:to>
    <xdr:sp macro="[0]!PDFActiveSheet" textlink="">
      <xdr:nvSpPr>
        <xdr:cNvPr id="4" name="Rounded Rectangle 3"/>
        <xdr:cNvSpPr/>
      </xdr:nvSpPr>
      <xdr:spPr>
        <a:xfrm>
          <a:off x="8384721" y="68034"/>
          <a:ext cx="1295400" cy="381001"/>
        </a:xfrm>
        <a:prstGeom prst="roundRect">
          <a:avLst/>
        </a:prstGeom>
        <a:gradFill>
          <a:gsLst>
            <a:gs pos="0">
              <a:srgbClr val="00B050"/>
            </a:gs>
            <a:gs pos="80000">
              <a:schemeClr val="bg1">
                <a:lumMod val="85000"/>
              </a:schemeClr>
            </a:gs>
            <a:gs pos="100000">
              <a:schemeClr val="bg1">
                <a:lumMod val="95000"/>
              </a:schemeClr>
            </a:gs>
          </a:gsLst>
        </a:gra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b="1">
              <a:solidFill>
                <a:sysClr val="windowText" lastClr="000000"/>
              </a:solidFill>
            </a:rPr>
            <a:t>Create PDF</a:t>
          </a:r>
        </a:p>
      </xdr:txBody>
    </xdr:sp>
    <xdr:clientData/>
  </xdr:twoCellAnchor>
  <xdr:twoCellAnchor>
    <xdr:from>
      <xdr:col>9</xdr:col>
      <xdr:colOff>244927</xdr:colOff>
      <xdr:row>0</xdr:row>
      <xdr:rowOff>95250</xdr:rowOff>
    </xdr:from>
    <xdr:to>
      <xdr:col>11</xdr:col>
      <xdr:colOff>459922</xdr:colOff>
      <xdr:row>0</xdr:row>
      <xdr:rowOff>462643</xdr:rowOff>
    </xdr:to>
    <xdr:sp macro="[0]!ResetPackingSheet" textlink="">
      <xdr:nvSpPr>
        <xdr:cNvPr id="5" name="Rounded Rectangle 4"/>
        <xdr:cNvSpPr/>
      </xdr:nvSpPr>
      <xdr:spPr>
        <a:xfrm>
          <a:off x="6379027" y="95250"/>
          <a:ext cx="1319895" cy="367393"/>
        </a:xfrm>
        <a:prstGeom prst="roundRect">
          <a:avLst/>
        </a:prstGeom>
        <a:gradFill>
          <a:gsLst>
            <a:gs pos="0">
              <a:srgbClr val="FF0000"/>
            </a:gs>
            <a:gs pos="100000">
              <a:schemeClr val="accent2">
                <a:lumMod val="60000"/>
                <a:lumOff val="40000"/>
              </a:schemeClr>
            </a:gs>
          </a:gsLst>
          <a:lin ang="16200000" scaled="0"/>
        </a:gra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b="1">
              <a:solidFill>
                <a:schemeClr val="bg1"/>
              </a:solidFill>
            </a:rPr>
            <a:t>Reset</a:t>
          </a:r>
          <a:r>
            <a:rPr lang="en-US" sz="1200" b="1" baseline="0">
              <a:solidFill>
                <a:schemeClr val="bg1"/>
              </a:solidFill>
            </a:rPr>
            <a:t> to Default</a:t>
          </a:r>
          <a:endParaRPr lang="en-US" sz="1200" b="1">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31"/>
  <sheetViews>
    <sheetView showRowColHeaders="0" tabSelected="1" view="pageBreakPreview" zoomScaleNormal="100" zoomScaleSheetLayoutView="100" workbookViewId="0"/>
  </sheetViews>
  <sheetFormatPr defaultRowHeight="15"/>
  <cols>
    <col min="3" max="3" width="18.5703125" bestFit="1" customWidth="1"/>
  </cols>
  <sheetData>
    <row r="1" spans="1:10">
      <c r="A1" s="257"/>
      <c r="B1" s="257"/>
      <c r="C1" s="257"/>
      <c r="D1" s="257"/>
      <c r="E1" s="257"/>
      <c r="F1" s="257"/>
      <c r="G1" s="257"/>
      <c r="H1" s="257"/>
      <c r="I1" s="257"/>
      <c r="J1" s="256"/>
    </row>
    <row r="2" spans="1:10">
      <c r="A2" s="257"/>
      <c r="B2" s="257"/>
      <c r="C2" s="500"/>
      <c r="D2" s="501"/>
      <c r="E2" s="501"/>
      <c r="F2" s="501"/>
      <c r="G2" s="257"/>
      <c r="H2" s="257"/>
      <c r="I2" s="257"/>
      <c r="J2" s="256"/>
    </row>
    <row r="3" spans="1:10">
      <c r="A3" s="257"/>
      <c r="B3" s="257"/>
      <c r="C3" s="257"/>
      <c r="D3" s="257"/>
      <c r="E3" s="257"/>
      <c r="F3" s="257"/>
      <c r="G3" s="257"/>
      <c r="H3" s="257"/>
      <c r="I3" s="257"/>
      <c r="J3" s="256"/>
    </row>
    <row r="4" spans="1:10">
      <c r="A4" s="257"/>
      <c r="B4" s="257"/>
      <c r="C4" s="257"/>
      <c r="D4" s="257"/>
      <c r="E4" s="257"/>
      <c r="F4" s="257"/>
      <c r="G4" s="257"/>
      <c r="H4" s="257"/>
      <c r="I4" s="257"/>
      <c r="J4" s="256"/>
    </row>
    <row r="5" spans="1:10" ht="15.75">
      <c r="A5" s="257"/>
      <c r="B5" s="257"/>
      <c r="C5" s="258" t="s">
        <v>130</v>
      </c>
      <c r="D5" s="257"/>
      <c r="E5" s="257"/>
      <c r="F5" s="257"/>
      <c r="G5" s="257"/>
      <c r="H5" s="257"/>
      <c r="I5" s="257"/>
      <c r="J5" s="256"/>
    </row>
    <row r="6" spans="1:10" ht="15.75">
      <c r="A6" s="257"/>
      <c r="B6" s="257"/>
      <c r="C6" s="258" t="s">
        <v>164</v>
      </c>
      <c r="D6" s="257"/>
      <c r="E6" s="257"/>
      <c r="F6" s="257"/>
      <c r="G6" s="257"/>
      <c r="H6" s="257"/>
      <c r="I6" s="257"/>
      <c r="J6" s="256"/>
    </row>
    <row r="7" spans="1:10">
      <c r="A7" s="257"/>
      <c r="B7" s="257"/>
      <c r="C7" s="259"/>
      <c r="D7" s="257"/>
      <c r="E7" s="257"/>
      <c r="F7" s="257"/>
      <c r="G7" s="257"/>
      <c r="H7" s="257"/>
      <c r="I7" s="257"/>
      <c r="J7" s="256"/>
    </row>
    <row r="8" spans="1:10">
      <c r="A8" s="257"/>
      <c r="B8" s="257"/>
      <c r="C8" s="261" t="s">
        <v>315</v>
      </c>
      <c r="D8" s="257"/>
      <c r="E8" s="257"/>
      <c r="F8" s="257"/>
      <c r="G8" s="257"/>
      <c r="H8" s="257"/>
      <c r="I8" s="257"/>
      <c r="J8" s="256"/>
    </row>
    <row r="9" spans="1:10">
      <c r="A9" s="257"/>
      <c r="B9" s="257"/>
      <c r="C9" s="260"/>
      <c r="D9" s="257"/>
      <c r="E9" s="257"/>
      <c r="F9" s="255"/>
      <c r="G9" s="255"/>
      <c r="H9" s="255"/>
      <c r="I9" s="257"/>
      <c r="J9" s="256"/>
    </row>
    <row r="10" spans="1:10">
      <c r="A10" s="257"/>
      <c r="B10" s="257"/>
      <c r="C10" s="773" t="s">
        <v>337</v>
      </c>
      <c r="D10" s="257"/>
      <c r="E10" s="257"/>
      <c r="F10" s="255"/>
      <c r="G10" s="255"/>
      <c r="H10" s="255"/>
      <c r="I10" s="257"/>
      <c r="J10" s="256"/>
    </row>
    <row r="11" spans="1:10">
      <c r="A11" s="257"/>
      <c r="B11" s="257"/>
      <c r="D11" s="257"/>
      <c r="E11" s="257"/>
      <c r="F11" s="255"/>
      <c r="G11" s="255"/>
      <c r="H11" s="255"/>
      <c r="I11" s="257"/>
      <c r="J11" s="256"/>
    </row>
    <row r="12" spans="1:10">
      <c r="A12" s="257"/>
      <c r="B12" s="257"/>
      <c r="C12" s="260"/>
      <c r="D12" s="257"/>
      <c r="E12" s="257"/>
      <c r="F12" s="255"/>
      <c r="G12" s="255"/>
      <c r="H12" s="255"/>
      <c r="I12" s="257"/>
      <c r="J12" s="256"/>
    </row>
    <row r="13" spans="1:10">
      <c r="A13" s="257"/>
      <c r="B13" s="257"/>
      <c r="D13" s="257"/>
      <c r="E13" s="257"/>
      <c r="F13" s="255"/>
      <c r="G13" s="255"/>
      <c r="H13" s="255"/>
      <c r="I13" s="257"/>
      <c r="J13" s="256"/>
    </row>
    <row r="14" spans="1:10">
      <c r="A14" s="257"/>
      <c r="B14" s="257"/>
      <c r="C14" s="255"/>
      <c r="D14" s="255"/>
      <c r="E14" s="257"/>
      <c r="F14" s="255"/>
      <c r="G14" s="255"/>
      <c r="H14" s="255"/>
      <c r="I14" s="257"/>
      <c r="J14" s="256"/>
    </row>
    <row r="15" spans="1:10">
      <c r="A15" s="257"/>
      <c r="B15" s="257"/>
      <c r="C15" s="255"/>
      <c r="D15" s="255"/>
      <c r="E15" s="257"/>
      <c r="F15" s="255"/>
      <c r="G15" s="255"/>
      <c r="H15" s="255"/>
      <c r="I15" s="257"/>
      <c r="J15" s="256"/>
    </row>
    <row r="16" spans="1:10">
      <c r="A16" s="257"/>
      <c r="B16" s="257"/>
      <c r="C16" s="255"/>
      <c r="D16" s="255"/>
      <c r="E16" s="257"/>
      <c r="F16" s="255"/>
      <c r="G16" s="255"/>
      <c r="H16" s="255"/>
      <c r="I16" s="257"/>
      <c r="J16" s="256"/>
    </row>
    <row r="17" spans="1:10">
      <c r="A17" s="257"/>
      <c r="B17" s="257"/>
      <c r="C17" s="255"/>
      <c r="D17" s="255"/>
      <c r="E17" s="257"/>
      <c r="F17" s="255"/>
      <c r="G17" s="255"/>
      <c r="H17" s="255"/>
      <c r="I17" s="257"/>
      <c r="J17" s="256"/>
    </row>
    <row r="18" spans="1:10">
      <c r="A18" s="257"/>
      <c r="B18" s="257"/>
      <c r="C18" s="255"/>
      <c r="D18" s="255"/>
      <c r="E18" s="257"/>
      <c r="F18" s="257"/>
      <c r="G18" s="255"/>
      <c r="H18" s="257"/>
      <c r="I18" s="257"/>
      <c r="J18" s="256"/>
    </row>
    <row r="19" spans="1:10">
      <c r="A19" s="257"/>
      <c r="B19" s="257"/>
      <c r="C19" s="257"/>
      <c r="D19" s="257"/>
      <c r="E19" s="257"/>
      <c r="F19" s="257"/>
      <c r="G19" s="255"/>
      <c r="H19" s="257"/>
      <c r="I19" s="257"/>
      <c r="J19" s="256"/>
    </row>
    <row r="20" spans="1:10">
      <c r="A20" s="257"/>
      <c r="B20" s="257"/>
      <c r="C20" s="257"/>
      <c r="D20" s="257"/>
      <c r="E20" s="257"/>
      <c r="F20" s="257"/>
      <c r="G20" s="257"/>
      <c r="H20" s="257"/>
      <c r="I20" s="257"/>
      <c r="J20" s="256"/>
    </row>
    <row r="21" spans="1:10">
      <c r="A21" s="257"/>
      <c r="B21" s="257"/>
      <c r="C21" s="257"/>
      <c r="D21" s="257"/>
      <c r="E21" s="257"/>
      <c r="F21" s="257"/>
      <c r="G21" s="257"/>
      <c r="H21" s="257"/>
      <c r="I21" s="257"/>
      <c r="J21" s="256"/>
    </row>
    <row r="22" spans="1:10">
      <c r="A22" s="257"/>
      <c r="B22" s="257"/>
      <c r="C22" s="257"/>
      <c r="D22" s="257"/>
      <c r="E22" s="257"/>
      <c r="F22" s="257"/>
      <c r="G22" s="257"/>
      <c r="H22" s="257"/>
      <c r="I22" s="257"/>
      <c r="J22" s="256"/>
    </row>
    <row r="23" spans="1:10">
      <c r="A23" s="257"/>
      <c r="B23" s="257"/>
      <c r="C23" s="257"/>
      <c r="D23" s="257"/>
      <c r="E23" s="257"/>
      <c r="F23" s="257"/>
      <c r="G23" s="257"/>
      <c r="H23" s="257"/>
      <c r="I23" s="257"/>
      <c r="J23" s="256"/>
    </row>
    <row r="24" spans="1:10">
      <c r="A24" s="257"/>
      <c r="B24" s="257"/>
      <c r="C24" s="257"/>
      <c r="D24" s="257"/>
      <c r="E24" s="257"/>
      <c r="F24" s="257"/>
      <c r="G24" s="257"/>
      <c r="H24" s="257"/>
      <c r="I24" s="257"/>
      <c r="J24" s="256"/>
    </row>
    <row r="25" spans="1:10">
      <c r="A25" s="257"/>
      <c r="B25" s="257"/>
      <c r="C25" s="257"/>
      <c r="D25" s="257"/>
      <c r="E25" s="257"/>
      <c r="F25" s="257"/>
      <c r="G25" s="257"/>
      <c r="H25" s="257"/>
      <c r="I25" s="257"/>
      <c r="J25" s="256"/>
    </row>
    <row r="26" spans="1:10">
      <c r="A26" s="257"/>
      <c r="B26" s="257"/>
      <c r="C26" s="257"/>
      <c r="D26" s="257"/>
      <c r="E26" s="257"/>
      <c r="F26" s="257"/>
      <c r="G26" s="257"/>
      <c r="H26" s="257"/>
      <c r="I26" s="257"/>
      <c r="J26" s="256"/>
    </row>
    <row r="27" spans="1:10">
      <c r="A27" s="257"/>
      <c r="B27" s="257"/>
      <c r="C27" s="257"/>
      <c r="D27" s="257"/>
      <c r="E27" s="257"/>
      <c r="F27" s="257"/>
      <c r="G27" s="257"/>
      <c r="H27" s="257"/>
      <c r="I27" s="257"/>
      <c r="J27" s="256"/>
    </row>
    <row r="28" spans="1:10">
      <c r="A28" s="257"/>
      <c r="B28" s="257"/>
      <c r="C28" s="257"/>
      <c r="D28" s="257"/>
      <c r="E28" s="257"/>
      <c r="F28" s="257"/>
      <c r="G28" s="257"/>
      <c r="H28" s="257"/>
      <c r="I28" s="257"/>
      <c r="J28" s="256"/>
    </row>
    <row r="29" spans="1:10">
      <c r="A29" s="257"/>
      <c r="B29" s="257"/>
      <c r="C29" s="257"/>
      <c r="D29" s="257"/>
      <c r="E29" s="257"/>
      <c r="F29" s="257"/>
      <c r="G29" s="257"/>
      <c r="H29" s="257"/>
      <c r="I29" s="257"/>
      <c r="J29" s="256"/>
    </row>
    <row r="30" spans="1:10">
      <c r="A30" s="257"/>
      <c r="B30" s="257"/>
      <c r="C30" s="257"/>
      <c r="D30" s="257"/>
      <c r="E30" s="257"/>
      <c r="F30" s="257"/>
      <c r="G30" s="257"/>
      <c r="H30" s="257"/>
      <c r="I30" s="257"/>
      <c r="J30" s="256"/>
    </row>
    <row r="31" spans="1:10">
      <c r="A31" s="255"/>
      <c r="B31" s="255"/>
      <c r="C31" s="255"/>
      <c r="D31" s="255"/>
      <c r="E31" s="255"/>
      <c r="F31" s="255"/>
      <c r="G31" s="255"/>
      <c r="H31" s="255"/>
      <c r="I31" s="255"/>
    </row>
  </sheetData>
  <sheetProtection formatCells="0"/>
  <mergeCells count="1">
    <mergeCell ref="C2:F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6"/>
  <sheetViews>
    <sheetView showRowColHeaders="0" view="pageBreakPreview" zoomScaleNormal="100" zoomScaleSheetLayoutView="100" workbookViewId="0">
      <selection activeCell="A5" sqref="A5:I46"/>
    </sheetView>
  </sheetViews>
  <sheetFormatPr defaultColWidth="9.140625" defaultRowHeight="15"/>
  <cols>
    <col min="1" max="16384" width="9.140625" style="255"/>
  </cols>
  <sheetData>
    <row r="1" spans="1:9">
      <c r="A1" s="255" t="s">
        <v>132</v>
      </c>
    </row>
    <row r="3" spans="1:9">
      <c r="A3" s="262" t="s">
        <v>299</v>
      </c>
    </row>
    <row r="5" spans="1:9" ht="15" customHeight="1">
      <c r="A5" s="502" t="s">
        <v>131</v>
      </c>
      <c r="B5" s="502"/>
      <c r="C5" s="502"/>
      <c r="D5" s="502"/>
      <c r="E5" s="502"/>
      <c r="F5" s="502"/>
      <c r="G5" s="502"/>
      <c r="H5" s="502"/>
      <c r="I5" s="502"/>
    </row>
    <row r="6" spans="1:9">
      <c r="A6" s="502"/>
      <c r="B6" s="502"/>
      <c r="C6" s="502"/>
      <c r="D6" s="502"/>
      <c r="E6" s="502"/>
      <c r="F6" s="502"/>
      <c r="G6" s="502"/>
      <c r="H6" s="502"/>
      <c r="I6" s="502"/>
    </row>
    <row r="7" spans="1:9">
      <c r="A7" s="502"/>
      <c r="B7" s="502"/>
      <c r="C7" s="502"/>
      <c r="D7" s="502"/>
      <c r="E7" s="502"/>
      <c r="F7" s="502"/>
      <c r="G7" s="502"/>
      <c r="H7" s="502"/>
      <c r="I7" s="502"/>
    </row>
    <row r="8" spans="1:9">
      <c r="A8" s="502"/>
      <c r="B8" s="502"/>
      <c r="C8" s="502"/>
      <c r="D8" s="502"/>
      <c r="E8" s="502"/>
      <c r="F8" s="502"/>
      <c r="G8" s="502"/>
      <c r="H8" s="502"/>
      <c r="I8" s="502"/>
    </row>
    <row r="9" spans="1:9">
      <c r="A9" s="502"/>
      <c r="B9" s="502"/>
      <c r="C9" s="502"/>
      <c r="D9" s="502"/>
      <c r="E9" s="502"/>
      <c r="F9" s="502"/>
      <c r="G9" s="502"/>
      <c r="H9" s="502"/>
      <c r="I9" s="502"/>
    </row>
    <row r="10" spans="1:9">
      <c r="A10" s="502"/>
      <c r="B10" s="502"/>
      <c r="C10" s="502"/>
      <c r="D10" s="502"/>
      <c r="E10" s="502"/>
      <c r="F10" s="502"/>
      <c r="G10" s="502"/>
      <c r="H10" s="502"/>
      <c r="I10" s="502"/>
    </row>
    <row r="11" spans="1:9">
      <c r="A11" s="502"/>
      <c r="B11" s="502"/>
      <c r="C11" s="502"/>
      <c r="D11" s="502"/>
      <c r="E11" s="502"/>
      <c r="F11" s="502"/>
      <c r="G11" s="502"/>
      <c r="H11" s="502"/>
      <c r="I11" s="502"/>
    </row>
    <row r="12" spans="1:9">
      <c r="A12" s="502"/>
      <c r="B12" s="502"/>
      <c r="C12" s="502"/>
      <c r="D12" s="502"/>
      <c r="E12" s="502"/>
      <c r="F12" s="502"/>
      <c r="G12" s="502"/>
      <c r="H12" s="502"/>
      <c r="I12" s="502"/>
    </row>
    <row r="13" spans="1:9">
      <c r="A13" s="502"/>
      <c r="B13" s="502"/>
      <c r="C13" s="502"/>
      <c r="D13" s="502"/>
      <c r="E13" s="502"/>
      <c r="F13" s="502"/>
      <c r="G13" s="502"/>
      <c r="H13" s="502"/>
      <c r="I13" s="502"/>
    </row>
    <row r="14" spans="1:9">
      <c r="A14" s="502"/>
      <c r="B14" s="502"/>
      <c r="C14" s="502"/>
      <c r="D14" s="502"/>
      <c r="E14" s="502"/>
      <c r="F14" s="502"/>
      <c r="G14" s="502"/>
      <c r="H14" s="502"/>
      <c r="I14" s="502"/>
    </row>
    <row r="15" spans="1:9">
      <c r="A15" s="502"/>
      <c r="B15" s="502"/>
      <c r="C15" s="502"/>
      <c r="D15" s="502"/>
      <c r="E15" s="502"/>
      <c r="F15" s="502"/>
      <c r="G15" s="502"/>
      <c r="H15" s="502"/>
      <c r="I15" s="502"/>
    </row>
    <row r="16" spans="1:9">
      <c r="A16" s="502"/>
      <c r="B16" s="502"/>
      <c r="C16" s="502"/>
      <c r="D16" s="502"/>
      <c r="E16" s="502"/>
      <c r="F16" s="502"/>
      <c r="G16" s="502"/>
      <c r="H16" s="502"/>
      <c r="I16" s="502"/>
    </row>
    <row r="17" spans="1:9">
      <c r="A17" s="502"/>
      <c r="B17" s="502"/>
      <c r="C17" s="502"/>
      <c r="D17" s="502"/>
      <c r="E17" s="502"/>
      <c r="F17" s="502"/>
      <c r="G17" s="502"/>
      <c r="H17" s="502"/>
      <c r="I17" s="502"/>
    </row>
    <row r="18" spans="1:9">
      <c r="A18" s="502"/>
      <c r="B18" s="502"/>
      <c r="C18" s="502"/>
      <c r="D18" s="502"/>
      <c r="E18" s="502"/>
      <c r="F18" s="502"/>
      <c r="G18" s="502"/>
      <c r="H18" s="502"/>
      <c r="I18" s="502"/>
    </row>
    <row r="19" spans="1:9">
      <c r="A19" s="502"/>
      <c r="B19" s="502"/>
      <c r="C19" s="502"/>
      <c r="D19" s="502"/>
      <c r="E19" s="502"/>
      <c r="F19" s="502"/>
      <c r="G19" s="502"/>
      <c r="H19" s="502"/>
      <c r="I19" s="502"/>
    </row>
    <row r="20" spans="1:9">
      <c r="A20" s="502"/>
      <c r="B20" s="502"/>
      <c r="C20" s="502"/>
      <c r="D20" s="502"/>
      <c r="E20" s="502"/>
      <c r="F20" s="502"/>
      <c r="G20" s="502"/>
      <c r="H20" s="502"/>
      <c r="I20" s="502"/>
    </row>
    <row r="21" spans="1:9">
      <c r="A21" s="502"/>
      <c r="B21" s="502"/>
      <c r="C21" s="502"/>
      <c r="D21" s="502"/>
      <c r="E21" s="502"/>
      <c r="F21" s="502"/>
      <c r="G21" s="502"/>
      <c r="H21" s="502"/>
      <c r="I21" s="502"/>
    </row>
    <row r="22" spans="1:9">
      <c r="A22" s="502"/>
      <c r="B22" s="502"/>
      <c r="C22" s="502"/>
      <c r="D22" s="502"/>
      <c r="E22" s="502"/>
      <c r="F22" s="502"/>
      <c r="G22" s="502"/>
      <c r="H22" s="502"/>
      <c r="I22" s="502"/>
    </row>
    <row r="23" spans="1:9">
      <c r="A23" s="502"/>
      <c r="B23" s="502"/>
      <c r="C23" s="502"/>
      <c r="D23" s="502"/>
      <c r="E23" s="502"/>
      <c r="F23" s="502"/>
      <c r="G23" s="502"/>
      <c r="H23" s="502"/>
      <c r="I23" s="502"/>
    </row>
    <row r="24" spans="1:9">
      <c r="A24" s="502"/>
      <c r="B24" s="502"/>
      <c r="C24" s="502"/>
      <c r="D24" s="502"/>
      <c r="E24" s="502"/>
      <c r="F24" s="502"/>
      <c r="G24" s="502"/>
      <c r="H24" s="502"/>
      <c r="I24" s="502"/>
    </row>
    <row r="25" spans="1:9">
      <c r="A25" s="502"/>
      <c r="B25" s="502"/>
      <c r="C25" s="502"/>
      <c r="D25" s="502"/>
      <c r="E25" s="502"/>
      <c r="F25" s="502"/>
      <c r="G25" s="502"/>
      <c r="H25" s="502"/>
      <c r="I25" s="502"/>
    </row>
    <row r="26" spans="1:9">
      <c r="A26" s="502"/>
      <c r="B26" s="502"/>
      <c r="C26" s="502"/>
      <c r="D26" s="502"/>
      <c r="E26" s="502"/>
      <c r="F26" s="502"/>
      <c r="G26" s="502"/>
      <c r="H26" s="502"/>
      <c r="I26" s="502"/>
    </row>
    <row r="27" spans="1:9">
      <c r="A27" s="502"/>
      <c r="B27" s="502"/>
      <c r="C27" s="502"/>
      <c r="D27" s="502"/>
      <c r="E27" s="502"/>
      <c r="F27" s="502"/>
      <c r="G27" s="502"/>
      <c r="H27" s="502"/>
      <c r="I27" s="502"/>
    </row>
    <row r="28" spans="1:9">
      <c r="A28" s="502"/>
      <c r="B28" s="502"/>
      <c r="C28" s="502"/>
      <c r="D28" s="502"/>
      <c r="E28" s="502"/>
      <c r="F28" s="502"/>
      <c r="G28" s="502"/>
      <c r="H28" s="502"/>
      <c r="I28" s="502"/>
    </row>
    <row r="29" spans="1:9">
      <c r="A29" s="502"/>
      <c r="B29" s="502"/>
      <c r="C29" s="502"/>
      <c r="D29" s="502"/>
      <c r="E29" s="502"/>
      <c r="F29" s="502"/>
      <c r="G29" s="502"/>
      <c r="H29" s="502"/>
      <c r="I29" s="502"/>
    </row>
    <row r="30" spans="1:9">
      <c r="A30" s="502"/>
      <c r="B30" s="502"/>
      <c r="C30" s="502"/>
      <c r="D30" s="502"/>
      <c r="E30" s="502"/>
      <c r="F30" s="502"/>
      <c r="G30" s="502"/>
      <c r="H30" s="502"/>
      <c r="I30" s="502"/>
    </row>
    <row r="31" spans="1:9">
      <c r="A31" s="502"/>
      <c r="B31" s="502"/>
      <c r="C31" s="502"/>
      <c r="D31" s="502"/>
      <c r="E31" s="502"/>
      <c r="F31" s="502"/>
      <c r="G31" s="502"/>
      <c r="H31" s="502"/>
      <c r="I31" s="502"/>
    </row>
    <row r="32" spans="1:9">
      <c r="A32" s="502"/>
      <c r="B32" s="502"/>
      <c r="C32" s="502"/>
      <c r="D32" s="502"/>
      <c r="E32" s="502"/>
      <c r="F32" s="502"/>
      <c r="G32" s="502"/>
      <c r="H32" s="502"/>
      <c r="I32" s="502"/>
    </row>
    <row r="33" spans="1:9">
      <c r="A33" s="502"/>
      <c r="B33" s="502"/>
      <c r="C33" s="502"/>
      <c r="D33" s="502"/>
      <c r="E33" s="502"/>
      <c r="F33" s="502"/>
      <c r="G33" s="502"/>
      <c r="H33" s="502"/>
      <c r="I33" s="502"/>
    </row>
    <row r="34" spans="1:9">
      <c r="A34" s="502"/>
      <c r="B34" s="502"/>
      <c r="C34" s="502"/>
      <c r="D34" s="502"/>
      <c r="E34" s="502"/>
      <c r="F34" s="502"/>
      <c r="G34" s="502"/>
      <c r="H34" s="502"/>
      <c r="I34" s="502"/>
    </row>
    <row r="35" spans="1:9">
      <c r="A35" s="502"/>
      <c r="B35" s="502"/>
      <c r="C35" s="502"/>
      <c r="D35" s="502"/>
      <c r="E35" s="502"/>
      <c r="F35" s="502"/>
      <c r="G35" s="502"/>
      <c r="H35" s="502"/>
      <c r="I35" s="502"/>
    </row>
    <row r="36" spans="1:9">
      <c r="A36" s="502"/>
      <c r="B36" s="502"/>
      <c r="C36" s="502"/>
      <c r="D36" s="502"/>
      <c r="E36" s="502"/>
      <c r="F36" s="502"/>
      <c r="G36" s="502"/>
      <c r="H36" s="502"/>
      <c r="I36" s="502"/>
    </row>
    <row r="37" spans="1:9">
      <c r="A37" s="502"/>
      <c r="B37" s="502"/>
      <c r="C37" s="502"/>
      <c r="D37" s="502"/>
      <c r="E37" s="502"/>
      <c r="F37" s="502"/>
      <c r="G37" s="502"/>
      <c r="H37" s="502"/>
      <c r="I37" s="502"/>
    </row>
    <row r="38" spans="1:9">
      <c r="A38" s="502"/>
      <c r="B38" s="502"/>
      <c r="C38" s="502"/>
      <c r="D38" s="502"/>
      <c r="E38" s="502"/>
      <c r="F38" s="502"/>
      <c r="G38" s="502"/>
      <c r="H38" s="502"/>
      <c r="I38" s="502"/>
    </row>
    <row r="39" spans="1:9">
      <c r="A39" s="502"/>
      <c r="B39" s="502"/>
      <c r="C39" s="502"/>
      <c r="D39" s="502"/>
      <c r="E39" s="502"/>
      <c r="F39" s="502"/>
      <c r="G39" s="502"/>
      <c r="H39" s="502"/>
      <c r="I39" s="502"/>
    </row>
    <row r="40" spans="1:9">
      <c r="A40" s="502"/>
      <c r="B40" s="502"/>
      <c r="C40" s="502"/>
      <c r="D40" s="502"/>
      <c r="E40" s="502"/>
      <c r="F40" s="502"/>
      <c r="G40" s="502"/>
      <c r="H40" s="502"/>
      <c r="I40" s="502"/>
    </row>
    <row r="41" spans="1:9">
      <c r="A41" s="502"/>
      <c r="B41" s="502"/>
      <c r="C41" s="502"/>
      <c r="D41" s="502"/>
      <c r="E41" s="502"/>
      <c r="F41" s="502"/>
      <c r="G41" s="502"/>
      <c r="H41" s="502"/>
      <c r="I41" s="502"/>
    </row>
    <row r="42" spans="1:9">
      <c r="A42" s="502"/>
      <c r="B42" s="502"/>
      <c r="C42" s="502"/>
      <c r="D42" s="502"/>
      <c r="E42" s="502"/>
      <c r="F42" s="502"/>
      <c r="G42" s="502"/>
      <c r="H42" s="502"/>
      <c r="I42" s="502"/>
    </row>
    <row r="43" spans="1:9">
      <c r="A43" s="502"/>
      <c r="B43" s="502"/>
      <c r="C43" s="502"/>
      <c r="D43" s="502"/>
      <c r="E43" s="502"/>
      <c r="F43" s="502"/>
      <c r="G43" s="502"/>
      <c r="H43" s="502"/>
      <c r="I43" s="502"/>
    </row>
    <row r="44" spans="1:9">
      <c r="A44" s="502"/>
      <c r="B44" s="502"/>
      <c r="C44" s="502"/>
      <c r="D44" s="502"/>
      <c r="E44" s="502"/>
      <c r="F44" s="502"/>
      <c r="G44" s="502"/>
      <c r="H44" s="502"/>
      <c r="I44" s="502"/>
    </row>
    <row r="45" spans="1:9">
      <c r="A45" s="502"/>
      <c r="B45" s="502"/>
      <c r="C45" s="502"/>
      <c r="D45" s="502"/>
      <c r="E45" s="502"/>
      <c r="F45" s="502"/>
      <c r="G45" s="502"/>
      <c r="H45" s="502"/>
      <c r="I45" s="502"/>
    </row>
    <row r="46" spans="1:9">
      <c r="A46" s="502"/>
      <c r="B46" s="502"/>
      <c r="C46" s="502"/>
      <c r="D46" s="502"/>
      <c r="E46" s="502"/>
      <c r="F46" s="502"/>
      <c r="G46" s="502"/>
      <c r="H46" s="502"/>
      <c r="I46" s="502"/>
    </row>
  </sheetData>
  <sheetProtection formatCells="0"/>
  <mergeCells count="1">
    <mergeCell ref="A5:I4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3"/>
  <sheetViews>
    <sheetView showRowColHeaders="0" view="pageBreakPreview" zoomScaleNormal="100" zoomScaleSheetLayoutView="100" workbookViewId="0">
      <selection activeCell="A2" sqref="A2"/>
    </sheetView>
  </sheetViews>
  <sheetFormatPr defaultRowHeight="15"/>
  <cols>
    <col min="1" max="1" width="88.5703125" customWidth="1"/>
  </cols>
  <sheetData>
    <row r="1" spans="1:1" ht="7.5" customHeight="1">
      <c r="A1" s="264"/>
    </row>
    <row r="2" spans="1:1" ht="26.25" customHeight="1">
      <c r="A2" s="267" t="s">
        <v>133</v>
      </c>
    </row>
    <row r="3" spans="1:1" ht="353.25" customHeight="1">
      <c r="A3" s="265" t="s">
        <v>237</v>
      </c>
    </row>
  </sheetData>
  <sheetProtection formatCells="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H47"/>
  <sheetViews>
    <sheetView topLeftCell="A22" zoomScaleNormal="100" workbookViewId="0">
      <selection activeCell="D42" sqref="D42"/>
    </sheetView>
  </sheetViews>
  <sheetFormatPr defaultRowHeight="15"/>
  <cols>
    <col min="1" max="1" width="22.5703125" customWidth="1"/>
    <col min="2" max="2" width="21.140625" customWidth="1"/>
    <col min="3" max="3" width="12" customWidth="1"/>
    <col min="4" max="4" width="67.5703125" customWidth="1"/>
  </cols>
  <sheetData>
    <row r="1" spans="1:8" s="268" customFormat="1">
      <c r="A1" s="393" t="s">
        <v>143</v>
      </c>
      <c r="B1" s="394" t="s">
        <v>150</v>
      </c>
      <c r="C1" s="393" t="s">
        <v>148</v>
      </c>
      <c r="D1" s="393" t="s">
        <v>149</v>
      </c>
    </row>
    <row r="2" spans="1:8">
      <c r="A2" s="395">
        <v>42354</v>
      </c>
      <c r="B2" s="396" t="s">
        <v>151</v>
      </c>
      <c r="C2" s="397" t="s">
        <v>144</v>
      </c>
      <c r="D2" s="396" t="s">
        <v>152</v>
      </c>
      <c r="E2" s="270"/>
      <c r="F2" s="270"/>
      <c r="G2" s="270"/>
      <c r="H2" s="270"/>
    </row>
    <row r="3" spans="1:8">
      <c r="A3" s="398"/>
      <c r="B3" s="398"/>
      <c r="C3" s="398"/>
      <c r="D3" s="398"/>
      <c r="E3" s="270"/>
      <c r="F3" s="270"/>
      <c r="G3" s="270"/>
      <c r="H3" s="270"/>
    </row>
    <row r="4" spans="1:8">
      <c r="A4" s="399" t="s">
        <v>141</v>
      </c>
      <c r="B4" s="399" t="s">
        <v>146</v>
      </c>
      <c r="C4" s="399" t="s">
        <v>147</v>
      </c>
      <c r="D4" s="400"/>
    </row>
    <row r="5" spans="1:8">
      <c r="A5" s="400" t="s">
        <v>136</v>
      </c>
      <c r="B5" s="400" t="s">
        <v>233</v>
      </c>
      <c r="C5" s="401">
        <v>42353</v>
      </c>
      <c r="D5" s="400"/>
    </row>
    <row r="6" spans="1:8">
      <c r="A6" s="400" t="s">
        <v>137</v>
      </c>
      <c r="B6" s="400" t="s">
        <v>233</v>
      </c>
      <c r="C6" s="401">
        <v>407596</v>
      </c>
      <c r="D6" s="400"/>
    </row>
    <row r="7" spans="1:8">
      <c r="A7" s="400" t="s">
        <v>138</v>
      </c>
      <c r="B7" s="400" t="s">
        <v>233</v>
      </c>
      <c r="C7" s="401">
        <v>42353</v>
      </c>
      <c r="D7" s="400"/>
    </row>
    <row r="8" spans="1:8">
      <c r="A8" s="400" t="s">
        <v>139</v>
      </c>
      <c r="B8" s="400" t="s">
        <v>233</v>
      </c>
      <c r="C8" s="401">
        <v>42353</v>
      </c>
      <c r="D8" s="400"/>
    </row>
    <row r="9" spans="1:8">
      <c r="A9" s="400" t="s">
        <v>140</v>
      </c>
      <c r="B9" s="400" t="s">
        <v>233</v>
      </c>
      <c r="C9" s="401">
        <v>42353</v>
      </c>
      <c r="D9" s="400"/>
    </row>
    <row r="10" spans="1:8">
      <c r="A10" s="400" t="s">
        <v>142</v>
      </c>
      <c r="B10" s="400" t="s">
        <v>249</v>
      </c>
      <c r="C10" s="401">
        <v>42353</v>
      </c>
      <c r="D10" s="400"/>
    </row>
    <row r="11" spans="1:8">
      <c r="A11" s="400" t="s">
        <v>145</v>
      </c>
      <c r="B11" s="400" t="s">
        <v>233</v>
      </c>
      <c r="C11" s="401">
        <v>42353</v>
      </c>
      <c r="D11" s="400"/>
    </row>
    <row r="12" spans="1:8">
      <c r="C12" s="269"/>
    </row>
    <row r="13" spans="1:8">
      <c r="A13" s="402" t="s">
        <v>143</v>
      </c>
      <c r="B13" s="403" t="s">
        <v>150</v>
      </c>
      <c r="C13" s="402" t="s">
        <v>148</v>
      </c>
      <c r="D13" s="402" t="s">
        <v>149</v>
      </c>
    </row>
    <row r="14" spans="1:8" ht="165">
      <c r="A14" s="395">
        <v>42452</v>
      </c>
      <c r="B14" s="396" t="s">
        <v>151</v>
      </c>
      <c r="C14" s="397" t="s">
        <v>252</v>
      </c>
      <c r="D14" s="404" t="s">
        <v>264</v>
      </c>
    </row>
    <row r="15" spans="1:8">
      <c r="A15" s="398"/>
      <c r="B15" s="398"/>
      <c r="C15" s="398"/>
      <c r="D15" s="398"/>
    </row>
    <row r="16" spans="1:8">
      <c r="A16" s="399" t="s">
        <v>141</v>
      </c>
      <c r="B16" s="399" t="s">
        <v>146</v>
      </c>
      <c r="C16" s="399" t="s">
        <v>147</v>
      </c>
      <c r="D16" s="400"/>
    </row>
    <row r="17" spans="1:4">
      <c r="A17" s="400" t="s">
        <v>136</v>
      </c>
      <c r="B17" s="401" t="s">
        <v>265</v>
      </c>
      <c r="C17" s="401">
        <v>42452</v>
      </c>
      <c r="D17" s="400"/>
    </row>
    <row r="18" spans="1:4">
      <c r="A18" s="400" t="s">
        <v>137</v>
      </c>
      <c r="B18" s="400" t="s">
        <v>233</v>
      </c>
      <c r="C18" s="401">
        <v>42453</v>
      </c>
      <c r="D18" s="400"/>
    </row>
    <row r="19" spans="1:4">
      <c r="A19" s="400" t="s">
        <v>138</v>
      </c>
      <c r="B19" s="400" t="s">
        <v>280</v>
      </c>
      <c r="C19" s="401">
        <v>42453</v>
      </c>
      <c r="D19" s="400" t="s">
        <v>279</v>
      </c>
    </row>
    <row r="20" spans="1:4">
      <c r="A20" s="400" t="s">
        <v>139</v>
      </c>
      <c r="B20" s="400" t="s">
        <v>233</v>
      </c>
      <c r="C20" s="401">
        <v>42452</v>
      </c>
      <c r="D20" s="400"/>
    </row>
    <row r="21" spans="1:4">
      <c r="A21" s="400" t="s">
        <v>140</v>
      </c>
      <c r="B21" s="400" t="s">
        <v>233</v>
      </c>
      <c r="C21" s="401">
        <v>42452</v>
      </c>
      <c r="D21" s="400"/>
    </row>
    <row r="22" spans="1:4">
      <c r="A22" s="400" t="s">
        <v>142</v>
      </c>
      <c r="B22" s="400" t="s">
        <v>249</v>
      </c>
      <c r="C22" s="401">
        <v>42452</v>
      </c>
      <c r="D22" s="400"/>
    </row>
    <row r="23" spans="1:4">
      <c r="A23" s="400" t="s">
        <v>145</v>
      </c>
      <c r="B23" s="400" t="s">
        <v>265</v>
      </c>
      <c r="C23" s="401">
        <v>42453</v>
      </c>
      <c r="D23" s="400"/>
    </row>
    <row r="25" spans="1:4">
      <c r="A25" s="402" t="s">
        <v>143</v>
      </c>
      <c r="B25" s="403" t="s">
        <v>150</v>
      </c>
      <c r="C25" s="402" t="s">
        <v>148</v>
      </c>
      <c r="D25" s="402" t="s">
        <v>149</v>
      </c>
    </row>
    <row r="26" spans="1:4" ht="30">
      <c r="A26" s="395">
        <v>42626</v>
      </c>
      <c r="B26" s="396" t="s">
        <v>140</v>
      </c>
      <c r="C26" s="397" t="s">
        <v>283</v>
      </c>
      <c r="D26" s="404" t="s">
        <v>284</v>
      </c>
    </row>
    <row r="27" spans="1:4">
      <c r="A27" s="398"/>
      <c r="B27" s="398"/>
      <c r="C27" s="398"/>
      <c r="D27" s="398"/>
    </row>
    <row r="28" spans="1:4">
      <c r="A28" s="399" t="s">
        <v>141</v>
      </c>
      <c r="B28" s="399" t="s">
        <v>146</v>
      </c>
      <c r="C28" s="399" t="s">
        <v>147</v>
      </c>
      <c r="D28" s="400"/>
    </row>
    <row r="29" spans="1:4">
      <c r="A29" s="400" t="s">
        <v>136</v>
      </c>
      <c r="B29" s="401" t="s">
        <v>233</v>
      </c>
      <c r="C29" s="446">
        <v>42622</v>
      </c>
      <c r="D29" s="400"/>
    </row>
    <row r="30" spans="1:4">
      <c r="A30" s="400" t="s">
        <v>138</v>
      </c>
      <c r="B30" s="400" t="s">
        <v>233</v>
      </c>
      <c r="C30" s="446">
        <v>42624</v>
      </c>
      <c r="D30" s="400"/>
    </row>
    <row r="31" spans="1:4">
      <c r="A31" s="400" t="s">
        <v>139</v>
      </c>
      <c r="B31" s="401" t="s">
        <v>233</v>
      </c>
      <c r="C31" s="446">
        <v>42621</v>
      </c>
      <c r="D31" s="400"/>
    </row>
    <row r="32" spans="1:4">
      <c r="A32" s="400" t="s">
        <v>142</v>
      </c>
      <c r="B32" s="400" t="s">
        <v>233</v>
      </c>
      <c r="C32" s="446">
        <v>42622</v>
      </c>
      <c r="D32" s="400"/>
    </row>
    <row r="33" spans="1:4">
      <c r="A33" s="400" t="s">
        <v>285</v>
      </c>
      <c r="B33" s="447" t="s">
        <v>233</v>
      </c>
      <c r="C33" s="448">
        <v>42622</v>
      </c>
      <c r="D33" s="447" t="s">
        <v>298</v>
      </c>
    </row>
    <row r="34" spans="1:4">
      <c r="A34" s="400" t="s">
        <v>286</v>
      </c>
      <c r="B34" s="400" t="s">
        <v>233</v>
      </c>
      <c r="C34" s="446">
        <v>42621</v>
      </c>
      <c r="D34" s="400"/>
    </row>
    <row r="36" spans="1:4">
      <c r="A36" s="402" t="s">
        <v>143</v>
      </c>
      <c r="B36" s="403" t="s">
        <v>150</v>
      </c>
      <c r="C36" s="402" t="s">
        <v>148</v>
      </c>
      <c r="D36" s="402" t="s">
        <v>149</v>
      </c>
    </row>
    <row r="37" spans="1:4" ht="75">
      <c r="A37" s="395">
        <v>42867</v>
      </c>
      <c r="B37" s="396" t="s">
        <v>317</v>
      </c>
      <c r="C37" s="397" t="s">
        <v>316</v>
      </c>
      <c r="D37" s="404" t="s">
        <v>331</v>
      </c>
    </row>
    <row r="38" spans="1:4">
      <c r="A38" s="398"/>
      <c r="B38" s="398"/>
      <c r="C38" s="398"/>
      <c r="D38" s="398"/>
    </row>
    <row r="39" spans="1:4">
      <c r="A39" s="399" t="s">
        <v>141</v>
      </c>
      <c r="B39" s="399" t="s">
        <v>146</v>
      </c>
      <c r="C39" s="399" t="s">
        <v>147</v>
      </c>
      <c r="D39" s="400"/>
    </row>
    <row r="40" spans="1:4">
      <c r="A40" s="400" t="s">
        <v>136</v>
      </c>
      <c r="B40" s="401"/>
      <c r="C40" s="446"/>
      <c r="D40" s="400" t="s">
        <v>336</v>
      </c>
    </row>
    <row r="41" spans="1:4">
      <c r="A41" s="400" t="s">
        <v>138</v>
      </c>
      <c r="B41" s="400" t="s">
        <v>233</v>
      </c>
      <c r="C41" s="446">
        <v>42870</v>
      </c>
      <c r="D41" s="400"/>
    </row>
    <row r="42" spans="1:4">
      <c r="A42" s="447" t="s">
        <v>318</v>
      </c>
      <c r="B42" s="447"/>
      <c r="C42" s="446"/>
      <c r="D42" s="400" t="s">
        <v>336</v>
      </c>
    </row>
    <row r="43" spans="1:4">
      <c r="A43" s="447" t="s">
        <v>320</v>
      </c>
      <c r="B43" s="447" t="s">
        <v>333</v>
      </c>
      <c r="C43" s="446">
        <v>42867</v>
      </c>
      <c r="D43" s="447"/>
    </row>
    <row r="44" spans="1:4">
      <c r="A44" s="400" t="s">
        <v>139</v>
      </c>
      <c r="B44" s="401"/>
      <c r="C44" s="446"/>
      <c r="D44" s="447" t="s">
        <v>332</v>
      </c>
    </row>
    <row r="45" spans="1:4">
      <c r="A45" s="400" t="s">
        <v>142</v>
      </c>
      <c r="B45" s="400" t="s">
        <v>233</v>
      </c>
      <c r="C45" s="446">
        <v>42866</v>
      </c>
      <c r="D45" s="400"/>
    </row>
    <row r="46" spans="1:4">
      <c r="A46" s="400" t="s">
        <v>285</v>
      </c>
      <c r="B46" s="447"/>
      <c r="C46" s="448"/>
      <c r="D46" s="447" t="s">
        <v>332</v>
      </c>
    </row>
    <row r="47" spans="1:4">
      <c r="A47" s="400"/>
      <c r="B47" s="400"/>
      <c r="C47" s="446"/>
      <c r="D47" s="400"/>
    </row>
  </sheetData>
  <sheetProtection formatCell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E76"/>
  <sheetViews>
    <sheetView showRowColHeaders="0" view="pageBreakPreview" zoomScale="90" zoomScaleNormal="100" zoomScaleSheetLayoutView="90" workbookViewId="0">
      <selection activeCell="A2" sqref="A2"/>
    </sheetView>
  </sheetViews>
  <sheetFormatPr defaultColWidth="9.140625" defaultRowHeight="15"/>
  <cols>
    <col min="1" max="1" width="4.140625" style="255" customWidth="1"/>
    <col min="2" max="2" width="9.42578125" style="255" customWidth="1"/>
    <col min="3" max="3" width="62.85546875" style="255" customWidth="1"/>
    <col min="4" max="4" width="44" style="255" customWidth="1"/>
    <col min="5" max="5" width="6.42578125" style="255" customWidth="1"/>
    <col min="6" max="16384" width="9.140625" style="255"/>
  </cols>
  <sheetData>
    <row r="1" spans="1:3" ht="18.75">
      <c r="A1" s="379" t="s">
        <v>157</v>
      </c>
    </row>
    <row r="2" spans="1:3">
      <c r="B2" s="263"/>
    </row>
    <row r="3" spans="1:3" ht="15.75">
      <c r="A3" s="333" t="s">
        <v>200</v>
      </c>
    </row>
    <row r="4" spans="1:3" s="334" customFormat="1" ht="12.75">
      <c r="A4" s="334">
        <v>1</v>
      </c>
      <c r="B4" s="334" t="s">
        <v>239</v>
      </c>
    </row>
    <row r="5" spans="1:3" s="334" customFormat="1" ht="12.75">
      <c r="B5" s="335" t="s">
        <v>201</v>
      </c>
      <c r="C5" s="334" t="s">
        <v>202</v>
      </c>
    </row>
    <row r="6" spans="1:3" s="334" customFormat="1" ht="12.75">
      <c r="B6" s="335" t="s">
        <v>203</v>
      </c>
      <c r="C6" s="334" t="s">
        <v>204</v>
      </c>
    </row>
    <row r="7" spans="1:3" s="334" customFormat="1" ht="12.75">
      <c r="B7" s="335" t="s">
        <v>205</v>
      </c>
      <c r="C7" s="334" t="s">
        <v>206</v>
      </c>
    </row>
    <row r="8" spans="1:3" s="334" customFormat="1" ht="12.75">
      <c r="B8" s="335" t="s">
        <v>207</v>
      </c>
      <c r="C8" s="334" t="s">
        <v>208</v>
      </c>
    </row>
    <row r="9" spans="1:3" s="334" customFormat="1" ht="12.75">
      <c r="B9" s="335" t="s">
        <v>209</v>
      </c>
      <c r="C9" s="334" t="s">
        <v>235</v>
      </c>
    </row>
    <row r="10" spans="1:3" s="334" customFormat="1" ht="12.75">
      <c r="B10" s="335" t="s">
        <v>210</v>
      </c>
      <c r="C10" s="334" t="s">
        <v>211</v>
      </c>
    </row>
    <row r="11" spans="1:3" s="334" customFormat="1" ht="12.75">
      <c r="B11" s="335" t="s">
        <v>212</v>
      </c>
      <c r="C11" s="334" t="s">
        <v>213</v>
      </c>
    </row>
    <row r="12" spans="1:3" s="334" customFormat="1" ht="12.75">
      <c r="A12" s="334">
        <v>2</v>
      </c>
      <c r="B12" s="334" t="s">
        <v>240</v>
      </c>
    </row>
    <row r="13" spans="1:3" s="334" customFormat="1" ht="12.75">
      <c r="B13" s="335" t="s">
        <v>201</v>
      </c>
      <c r="C13" s="334" t="s">
        <v>319</v>
      </c>
    </row>
    <row r="14" spans="1:3" s="334" customFormat="1" ht="12.75">
      <c r="A14" s="334">
        <v>3</v>
      </c>
      <c r="B14" s="377" t="s">
        <v>287</v>
      </c>
    </row>
    <row r="15" spans="1:3" s="334" customFormat="1" ht="12.75">
      <c r="A15" s="334">
        <v>4</v>
      </c>
      <c r="B15" s="334" t="s">
        <v>241</v>
      </c>
    </row>
    <row r="16" spans="1:3" s="334" customFormat="1" ht="12.75">
      <c r="B16" s="335" t="s">
        <v>201</v>
      </c>
      <c r="C16" s="334" t="s">
        <v>214</v>
      </c>
    </row>
    <row r="17" spans="1:3" s="334" customFormat="1" ht="12.75">
      <c r="B17" s="335" t="s">
        <v>203</v>
      </c>
      <c r="C17" s="334" t="s">
        <v>215</v>
      </c>
    </row>
    <row r="18" spans="1:3">
      <c r="B18" s="263"/>
    </row>
    <row r="19" spans="1:3" ht="15.75">
      <c r="A19" s="333" t="s">
        <v>217</v>
      </c>
    </row>
    <row r="20" spans="1:3">
      <c r="A20" s="378">
        <v>1</v>
      </c>
      <c r="B20" s="334" t="s">
        <v>295</v>
      </c>
    </row>
    <row r="21" spans="1:3">
      <c r="A21" s="378">
        <v>2</v>
      </c>
      <c r="B21" s="334" t="s">
        <v>296</v>
      </c>
    </row>
    <row r="22" spans="1:3">
      <c r="A22" s="378">
        <v>3</v>
      </c>
      <c r="B22" s="334" t="s">
        <v>218</v>
      </c>
    </row>
    <row r="23" spans="1:3">
      <c r="A23" s="378">
        <v>4</v>
      </c>
      <c r="B23" s="334" t="s">
        <v>219</v>
      </c>
    </row>
    <row r="24" spans="1:3">
      <c r="A24" s="378">
        <v>5</v>
      </c>
      <c r="B24" s="334" t="s">
        <v>220</v>
      </c>
    </row>
    <row r="25" spans="1:3">
      <c r="A25" s="378">
        <v>6</v>
      </c>
      <c r="B25" s="334" t="s">
        <v>221</v>
      </c>
    </row>
    <row r="26" spans="1:3">
      <c r="A26" s="378">
        <v>7</v>
      </c>
      <c r="B26" s="334" t="s">
        <v>222</v>
      </c>
    </row>
    <row r="27" spans="1:3">
      <c r="A27" s="378">
        <v>8</v>
      </c>
      <c r="B27" s="334" t="s">
        <v>223</v>
      </c>
    </row>
    <row r="28" spans="1:3">
      <c r="A28" s="378">
        <v>9</v>
      </c>
      <c r="B28" s="334" t="s">
        <v>224</v>
      </c>
    </row>
    <row r="29" spans="1:3">
      <c r="A29" s="378">
        <v>0</v>
      </c>
      <c r="B29" s="334" t="s">
        <v>225</v>
      </c>
    </row>
    <row r="30" spans="1:3">
      <c r="A30" s="378">
        <v>11</v>
      </c>
      <c r="B30" s="334" t="s">
        <v>238</v>
      </c>
    </row>
    <row r="31" spans="1:3">
      <c r="A31" s="378">
        <f t="shared" ref="A31" si="0">$A30+1</f>
        <v>12</v>
      </c>
      <c r="B31" s="334" t="s">
        <v>226</v>
      </c>
    </row>
    <row r="32" spans="1:3">
      <c r="A32" s="378">
        <f>$A21+1</f>
        <v>3</v>
      </c>
      <c r="B32" s="334" t="s">
        <v>227</v>
      </c>
    </row>
    <row r="33" spans="1:5">
      <c r="A33" s="378"/>
      <c r="B33" s="335" t="s">
        <v>201</v>
      </c>
      <c r="C33" s="334" t="s">
        <v>291</v>
      </c>
    </row>
    <row r="34" spans="1:5">
      <c r="A34" s="378">
        <f>$A32+1</f>
        <v>4</v>
      </c>
      <c r="B34" s="334" t="s">
        <v>228</v>
      </c>
    </row>
    <row r="35" spans="1:5">
      <c r="A35" s="334"/>
      <c r="B35" s="335" t="s">
        <v>201</v>
      </c>
      <c r="C35" s="334" t="s">
        <v>229</v>
      </c>
      <c r="D35" s="334"/>
      <c r="E35" s="334"/>
    </row>
    <row r="36" spans="1:5">
      <c r="A36" s="334"/>
      <c r="B36" s="335" t="s">
        <v>203</v>
      </c>
      <c r="C36" s="334" t="s">
        <v>267</v>
      </c>
      <c r="D36" s="334"/>
      <c r="E36" s="334"/>
    </row>
    <row r="37" spans="1:5">
      <c r="A37" s="334"/>
      <c r="B37" s="335"/>
      <c r="C37" s="334" t="s">
        <v>297</v>
      </c>
      <c r="D37" s="334"/>
      <c r="E37" s="334"/>
    </row>
    <row r="38" spans="1:5">
      <c r="A38" s="334"/>
      <c r="B38" s="335" t="s">
        <v>205</v>
      </c>
      <c r="C38" s="334" t="s">
        <v>230</v>
      </c>
      <c r="D38" s="334"/>
      <c r="E38" s="334"/>
    </row>
    <row r="39" spans="1:5">
      <c r="A39" s="334"/>
      <c r="B39" s="335" t="s">
        <v>207</v>
      </c>
      <c r="C39" s="334" t="s">
        <v>268</v>
      </c>
      <c r="D39" s="334"/>
      <c r="E39" s="334"/>
    </row>
    <row r="40" spans="1:5">
      <c r="A40" s="334"/>
      <c r="B40" s="335" t="s">
        <v>209</v>
      </c>
      <c r="C40" s="334" t="s">
        <v>231</v>
      </c>
      <c r="D40" s="334"/>
      <c r="E40" s="334"/>
    </row>
    <row r="41" spans="1:5">
      <c r="B41" s="263"/>
    </row>
    <row r="42" spans="1:5">
      <c r="B42" s="263"/>
    </row>
    <row r="43" spans="1:5" hidden="1"/>
    <row r="44" spans="1:5" hidden="1">
      <c r="B44" s="318" t="s">
        <v>158</v>
      </c>
      <c r="C44" s="326"/>
      <c r="D44" s="327"/>
    </row>
    <row r="45" spans="1:5" ht="103.5" hidden="1" customHeight="1" thickBot="1">
      <c r="B45" s="320"/>
      <c r="C45" s="503" t="s">
        <v>289</v>
      </c>
      <c r="D45" s="504"/>
    </row>
    <row r="46" spans="1:5" ht="15.75" thickBot="1"/>
    <row r="47" spans="1:5">
      <c r="B47" s="318" t="s">
        <v>2</v>
      </c>
      <c r="C47" s="328"/>
      <c r="D47" s="319"/>
    </row>
    <row r="48" spans="1:5" ht="216" customHeight="1" thickBot="1">
      <c r="B48" s="320"/>
      <c r="C48" s="503" t="s">
        <v>177</v>
      </c>
      <c r="D48" s="504"/>
    </row>
    <row r="49" spans="2:4" ht="15.75" thickBot="1"/>
    <row r="50" spans="2:4">
      <c r="B50" s="318" t="s">
        <v>3</v>
      </c>
      <c r="C50" s="328"/>
      <c r="D50" s="319"/>
    </row>
    <row r="51" spans="2:4" ht="103.5" customHeight="1" thickBot="1">
      <c r="B51" s="320"/>
      <c r="C51" s="503" t="s">
        <v>292</v>
      </c>
      <c r="D51" s="504"/>
    </row>
    <row r="52" spans="2:4" ht="15.75" thickBot="1"/>
    <row r="53" spans="2:4">
      <c r="B53" s="318" t="s">
        <v>15</v>
      </c>
      <c r="C53" s="328"/>
      <c r="D53" s="319"/>
    </row>
    <row r="54" spans="2:4" ht="122.25" customHeight="1" thickBot="1">
      <c r="B54" s="320"/>
      <c r="C54" s="503" t="s">
        <v>293</v>
      </c>
      <c r="D54" s="504"/>
    </row>
    <row r="55" spans="2:4" ht="27" customHeight="1">
      <c r="C55" s="257"/>
    </row>
    <row r="56" spans="2:4" ht="15.75" thickBot="1"/>
    <row r="57" spans="2:4">
      <c r="B57" s="318" t="s">
        <v>166</v>
      </c>
      <c r="C57" s="328"/>
      <c r="D57" s="319"/>
    </row>
    <row r="58" spans="2:4" ht="250.5" customHeight="1" thickBot="1">
      <c r="B58" s="320"/>
      <c r="C58" s="503" t="s">
        <v>294</v>
      </c>
      <c r="D58" s="504"/>
    </row>
    <row r="59" spans="2:4" ht="15.75" thickBot="1">
      <c r="B59" s="324"/>
      <c r="C59" s="325"/>
    </row>
    <row r="60" spans="2:4">
      <c r="B60" s="318" t="s">
        <v>4</v>
      </c>
      <c r="C60" s="328"/>
      <c r="D60" s="319"/>
    </row>
    <row r="61" spans="2:4" ht="217.5" customHeight="1" thickBot="1">
      <c r="B61" s="320"/>
      <c r="C61" s="503" t="s">
        <v>179</v>
      </c>
      <c r="D61" s="504"/>
    </row>
    <row r="63" spans="2:4" ht="15.75" thickBot="1"/>
    <row r="64" spans="2:4">
      <c r="B64" s="318" t="s">
        <v>47</v>
      </c>
      <c r="C64" s="328"/>
      <c r="D64" s="319"/>
    </row>
    <row r="65" spans="2:4" ht="246" customHeight="1">
      <c r="B65" s="321"/>
      <c r="C65" s="329" t="s">
        <v>178</v>
      </c>
      <c r="D65" s="322"/>
    </row>
    <row r="66" spans="2:4">
      <c r="B66" s="321"/>
      <c r="C66" s="324"/>
      <c r="D66" s="322"/>
    </row>
    <row r="67" spans="2:4" ht="15.75" thickBot="1">
      <c r="B67" s="320"/>
      <c r="C67" s="330"/>
      <c r="D67" s="323"/>
    </row>
    <row r="69" spans="2:4" ht="15.75" thickBot="1"/>
    <row r="70" spans="2:4">
      <c r="B70" s="318" t="s">
        <v>180</v>
      </c>
      <c r="C70" s="328"/>
      <c r="D70" s="319"/>
    </row>
    <row r="71" spans="2:4" ht="246" customHeight="1">
      <c r="B71" s="321"/>
      <c r="C71" s="505" t="s">
        <v>181</v>
      </c>
      <c r="D71" s="506"/>
    </row>
    <row r="72" spans="2:4">
      <c r="B72" s="321"/>
      <c r="C72" s="324"/>
      <c r="D72" s="322"/>
    </row>
    <row r="73" spans="2:4" ht="15.75" thickBot="1">
      <c r="B73" s="320"/>
      <c r="C73" s="330"/>
      <c r="D73" s="323"/>
    </row>
    <row r="74" spans="2:4" ht="15.75" thickBot="1"/>
    <row r="75" spans="2:4">
      <c r="B75" s="318" t="s">
        <v>182</v>
      </c>
      <c r="C75" s="328"/>
      <c r="D75" s="319"/>
    </row>
    <row r="76" spans="2:4" ht="358.5" customHeight="1" thickBot="1">
      <c r="B76" s="320"/>
      <c r="C76" s="507" t="s">
        <v>266</v>
      </c>
      <c r="D76" s="508"/>
    </row>
  </sheetData>
  <sheetProtection formatCells="0"/>
  <mergeCells count="8">
    <mergeCell ref="C61:D61"/>
    <mergeCell ref="C71:D71"/>
    <mergeCell ref="C76:D76"/>
    <mergeCell ref="C45:D45"/>
    <mergeCell ref="C48:D48"/>
    <mergeCell ref="C54:D54"/>
    <mergeCell ref="C58:D58"/>
    <mergeCell ref="C51:D51"/>
  </mergeCells>
  <pageMargins left="0.7" right="0.7" top="0.75" bottom="0.75" header="0.3" footer="0.3"/>
  <pageSetup scale="75" orientation="portrait" r:id="rId1"/>
  <rowBreaks count="3" manualBreakCount="3">
    <brk id="45" max="3" man="1"/>
    <brk id="55" max="3" man="1"/>
    <brk id="68" max="3" man="1"/>
  </rowBreaks>
  <colBreaks count="1" manualBreakCount="1">
    <brk id="4" max="83"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pageSetUpPr fitToPage="1"/>
  </sheetPr>
  <dimension ref="A1:EC174"/>
  <sheetViews>
    <sheetView zoomScale="60" zoomScaleNormal="60" zoomScalePageLayoutView="60" workbookViewId="0">
      <selection activeCell="B5" sqref="B5"/>
    </sheetView>
  </sheetViews>
  <sheetFormatPr defaultColWidth="12.5703125" defaultRowHeight="15.75"/>
  <cols>
    <col min="1" max="1" width="1" style="10" customWidth="1"/>
    <col min="2" max="2" width="22.42578125" style="10" customWidth="1"/>
    <col min="3" max="3" width="14.7109375" style="10" customWidth="1"/>
    <col min="4" max="4" width="11.42578125" style="10" customWidth="1"/>
    <col min="5" max="6" width="10.7109375" style="10" customWidth="1"/>
    <col min="7" max="7" width="10.85546875" style="189" customWidth="1"/>
    <col min="8" max="9" width="8.28515625" style="189" customWidth="1"/>
    <col min="10" max="10" width="8.28515625" style="190" customWidth="1"/>
    <col min="11" max="11" width="9.7109375" style="190" customWidth="1"/>
    <col min="12" max="12" width="10" style="194" customWidth="1"/>
    <col min="13" max="23" width="8.28515625" style="194" customWidth="1"/>
    <col min="24" max="24" width="8.140625" style="194" customWidth="1"/>
    <col min="25" max="25" width="9.42578125" style="194" customWidth="1"/>
    <col min="26" max="28" width="8.28515625" style="194" customWidth="1"/>
    <col min="29" max="29" width="8.42578125" style="194" customWidth="1"/>
    <col min="30" max="31" width="8.28515625" style="194" customWidth="1"/>
    <col min="32" max="32" width="5" style="194" customWidth="1"/>
    <col min="33" max="33" width="3.5703125" style="194" customWidth="1"/>
    <col min="34" max="34" width="2.7109375" style="6" customWidth="1"/>
    <col min="35" max="37" width="7" style="6" customWidth="1"/>
    <col min="38" max="38" width="7" style="6" hidden="1" customWidth="1"/>
    <col min="39" max="39" width="4" style="7" hidden="1" customWidth="1"/>
    <col min="40" max="41" width="8" style="8" hidden="1" customWidth="1"/>
    <col min="42" max="51" width="5.5703125" style="8" hidden="1" customWidth="1"/>
    <col min="52" max="52" width="5.28515625" style="9" hidden="1" customWidth="1"/>
    <col min="53" max="54" width="7.42578125" style="8" hidden="1" customWidth="1"/>
    <col min="55" max="55" width="10.28515625" style="1" hidden="1" customWidth="1"/>
    <col min="56" max="56" width="7.85546875" style="1" hidden="1" customWidth="1"/>
    <col min="57" max="57" width="12.140625" style="1" hidden="1" customWidth="1"/>
    <col min="58" max="58" width="7.85546875" style="1" hidden="1" customWidth="1"/>
    <col min="59" max="59" width="12.140625" style="1" hidden="1" customWidth="1"/>
    <col min="60" max="60" width="11.85546875" style="1" hidden="1" customWidth="1"/>
    <col min="61" max="65" width="12.42578125" style="1" hidden="1" customWidth="1"/>
    <col min="66" max="67" width="7.28515625" style="1" hidden="1" customWidth="1"/>
    <col min="68" max="68" width="11.5703125" style="1" hidden="1" customWidth="1"/>
    <col min="69" max="71" width="7.28515625" style="1" customWidth="1"/>
    <col min="72" max="72" width="12.42578125" style="1" customWidth="1"/>
    <col min="73" max="73" width="7.28515625" style="1" customWidth="1"/>
    <col min="74" max="74" width="16.140625" style="1" customWidth="1"/>
    <col min="75" max="77" width="12.42578125" style="1" customWidth="1"/>
    <col min="78" max="79" width="8.5703125" style="7" customWidth="1"/>
    <col min="80" max="81" width="12.5703125" style="1"/>
    <col min="82" max="16384" width="12.5703125" style="10"/>
  </cols>
  <sheetData>
    <row r="1" spans="1:133" ht="42.75" customHeight="1" thickBot="1">
      <c r="A1" s="1"/>
      <c r="B1" s="299" t="s">
        <v>260</v>
      </c>
      <c r="C1" s="3"/>
      <c r="D1" s="3"/>
      <c r="E1" s="2"/>
      <c r="F1" s="2"/>
      <c r="G1" s="2"/>
      <c r="H1" s="2"/>
      <c r="I1" s="2"/>
      <c r="J1" s="4"/>
      <c r="K1" s="5"/>
      <c r="L1" s="6"/>
      <c r="M1" s="6"/>
      <c r="N1" s="6"/>
      <c r="O1" s="6"/>
      <c r="P1" s="6"/>
      <c r="Q1" s="6"/>
      <c r="R1" s="6"/>
      <c r="S1" s="6"/>
      <c r="T1" s="6"/>
      <c r="U1" s="6"/>
      <c r="V1" s="6"/>
      <c r="W1" s="6"/>
      <c r="X1" s="6"/>
      <c r="Y1" s="6"/>
      <c r="Z1" s="6"/>
      <c r="AA1" s="6"/>
      <c r="AB1" s="6"/>
      <c r="AC1" s="6"/>
      <c r="AD1" s="6"/>
      <c r="AE1" s="6"/>
      <c r="AF1" s="6"/>
      <c r="AG1" s="6"/>
    </row>
    <row r="2" spans="1:133" ht="27" thickBot="1">
      <c r="A2" s="291"/>
      <c r="B2" s="292"/>
      <c r="C2" s="292"/>
      <c r="D2" s="292"/>
      <c r="E2" s="292"/>
      <c r="F2" s="292"/>
      <c r="G2" s="292"/>
      <c r="H2" s="521" t="s">
        <v>164</v>
      </c>
      <c r="I2" s="521"/>
      <c r="J2" s="521"/>
      <c r="K2" s="521"/>
      <c r="L2" s="521"/>
      <c r="M2" s="521"/>
      <c r="N2" s="521"/>
      <c r="O2" s="521"/>
      <c r="P2" s="521"/>
      <c r="Q2" s="521"/>
      <c r="R2" s="521"/>
      <c r="S2" s="521"/>
      <c r="T2" s="521"/>
      <c r="U2" s="521"/>
      <c r="V2" s="521"/>
      <c r="W2" s="292"/>
      <c r="X2" s="292"/>
      <c r="Y2" s="294"/>
      <c r="Z2" s="292"/>
      <c r="AA2" s="292"/>
      <c r="AB2" s="376" t="str">
        <f>'Title Page'!C8</f>
        <v>E69626-01  Revision 04</v>
      </c>
      <c r="AC2" s="292"/>
      <c r="AD2" s="292"/>
      <c r="AE2" s="292"/>
      <c r="AF2" s="292"/>
      <c r="AG2" s="292"/>
      <c r="AH2" s="293"/>
    </row>
    <row r="3" spans="1:133" ht="18.75">
      <c r="A3" s="12"/>
      <c r="B3" s="13" t="s">
        <v>2</v>
      </c>
      <c r="C3" s="14"/>
      <c r="D3" s="14"/>
      <c r="E3" s="15"/>
      <c r="F3" s="14"/>
      <c r="G3" s="16"/>
      <c r="H3" s="17"/>
      <c r="I3" s="13" t="s">
        <v>3</v>
      </c>
      <c r="J3" s="18"/>
      <c r="K3" s="19"/>
      <c r="L3" s="19"/>
      <c r="M3" s="20"/>
      <c r="N3" s="20"/>
      <c r="O3" s="20"/>
      <c r="P3" s="21"/>
      <c r="Q3" s="22"/>
      <c r="R3" s="603" t="s">
        <v>4</v>
      </c>
      <c r="S3" s="604"/>
      <c r="T3" s="604"/>
      <c r="U3" s="604"/>
      <c r="V3" s="605"/>
      <c r="W3" s="22"/>
      <c r="X3" s="603" t="s">
        <v>4</v>
      </c>
      <c r="Y3" s="604"/>
      <c r="Z3" s="604"/>
      <c r="AA3" s="604"/>
      <c r="AB3" s="605"/>
      <c r="AC3" s="416"/>
      <c r="AD3" s="78"/>
      <c r="AE3" s="78"/>
      <c r="AF3" s="78"/>
      <c r="AG3" s="78"/>
      <c r="AH3" s="53"/>
    </row>
    <row r="4" spans="1:133" s="43" customFormat="1" ht="32.25" thickBot="1">
      <c r="A4" s="25"/>
      <c r="B4" s="405" t="s">
        <v>6</v>
      </c>
      <c r="C4" s="381" t="s">
        <v>7</v>
      </c>
      <c r="D4" s="606" t="s">
        <v>8</v>
      </c>
      <c r="E4" s="606"/>
      <c r="F4" s="606" t="s">
        <v>9</v>
      </c>
      <c r="G4" s="607"/>
      <c r="H4" s="28"/>
      <c r="I4" s="608" t="s">
        <v>155</v>
      </c>
      <c r="J4" s="609"/>
      <c r="K4" s="609"/>
      <c r="L4" s="610"/>
      <c r="M4" s="592" t="s">
        <v>41</v>
      </c>
      <c r="N4" s="593"/>
      <c r="O4" s="593"/>
      <c r="P4" s="594"/>
      <c r="Q4" s="28"/>
      <c r="R4" s="614" t="s">
        <v>11</v>
      </c>
      <c r="S4" s="615"/>
      <c r="T4" s="371" t="s">
        <v>12</v>
      </c>
      <c r="U4" s="372" t="s">
        <v>8</v>
      </c>
      <c r="V4" s="373" t="s">
        <v>9</v>
      </c>
      <c r="W4" s="28"/>
      <c r="X4" s="614" t="s">
        <v>11</v>
      </c>
      <c r="Y4" s="615"/>
      <c r="Z4" s="374" t="s">
        <v>12</v>
      </c>
      <c r="AA4" s="375" t="s">
        <v>13</v>
      </c>
      <c r="AB4" s="406" t="s">
        <v>9</v>
      </c>
      <c r="AC4" s="417"/>
      <c r="AD4" s="384"/>
      <c r="AE4" s="384"/>
      <c r="AF4" s="384"/>
      <c r="AG4" s="384"/>
      <c r="AH4" s="35"/>
      <c r="AI4" s="39"/>
      <c r="AJ4" s="39"/>
      <c r="AK4" s="39"/>
      <c r="AL4" s="39"/>
      <c r="AM4" s="40"/>
      <c r="AN4" s="41"/>
      <c r="AO4" s="41"/>
      <c r="AP4" s="41"/>
      <c r="AQ4" s="41"/>
      <c r="AR4" s="41"/>
      <c r="AS4" s="41"/>
      <c r="AT4" s="41"/>
      <c r="AU4" s="41"/>
      <c r="AV4" s="41"/>
      <c r="AW4" s="41"/>
      <c r="AX4" s="41"/>
      <c r="AY4" s="41"/>
      <c r="AZ4" s="42"/>
      <c r="BA4" s="41"/>
      <c r="BB4" s="41"/>
      <c r="BC4" s="39"/>
      <c r="BD4" s="39"/>
      <c r="BE4" s="39"/>
      <c r="BF4" s="39"/>
      <c r="BG4" s="39"/>
      <c r="BH4" s="39"/>
      <c r="BI4" s="39"/>
      <c r="BJ4" s="39"/>
      <c r="BK4" s="39"/>
      <c r="BL4" s="39"/>
      <c r="BM4" s="39"/>
      <c r="BN4" s="39"/>
      <c r="BO4" s="39"/>
      <c r="BP4" s="39"/>
      <c r="BQ4" s="39"/>
      <c r="BR4" s="39"/>
      <c r="BS4" s="39"/>
      <c r="BT4" s="39"/>
      <c r="BU4" s="39"/>
      <c r="BV4" s="39"/>
      <c r="BW4" s="39"/>
      <c r="BX4" s="39"/>
      <c r="BY4" s="39"/>
      <c r="BZ4" s="40"/>
      <c r="CA4" s="40"/>
      <c r="CB4" s="39"/>
      <c r="CC4" s="39"/>
    </row>
    <row r="5" spans="1:133" ht="16.5" thickBot="1">
      <c r="A5" s="12"/>
      <c r="B5" s="437" t="s">
        <v>303</v>
      </c>
      <c r="C5" s="382">
        <f>VLOOKUP(B5,C113:F120,2,FALSE)</f>
        <v>88</v>
      </c>
      <c r="D5" s="616">
        <f>VLOOKUP(B5,C113:F120,3,FALSE)</f>
        <v>256</v>
      </c>
      <c r="E5" s="617"/>
      <c r="F5" s="617">
        <f>VLOOKUP(B5,C113:F120,4,FALSE)</f>
        <v>1116</v>
      </c>
      <c r="G5" s="618"/>
      <c r="H5" s="46"/>
      <c r="I5" s="608" t="s">
        <v>10</v>
      </c>
      <c r="J5" s="609"/>
      <c r="K5" s="609"/>
      <c r="L5" s="610"/>
      <c r="M5" s="611">
        <f>IF(Pack.Production.Lab="Lab",1,SUM(E17:X17))</f>
        <v>0</v>
      </c>
      <c r="N5" s="612"/>
      <c r="O5" s="612"/>
      <c r="P5" s="613"/>
      <c r="Q5" s="50"/>
      <c r="R5" s="537" t="s">
        <v>18</v>
      </c>
      <c r="S5" s="538"/>
      <c r="T5" s="367">
        <v>4</v>
      </c>
      <c r="U5" s="367">
        <v>4</v>
      </c>
      <c r="V5" s="368">
        <v>19</v>
      </c>
      <c r="W5" s="50"/>
      <c r="X5" s="581" t="s">
        <v>17</v>
      </c>
      <c r="Y5" s="582"/>
      <c r="Z5" s="367">
        <v>12</v>
      </c>
      <c r="AA5" s="367">
        <v>24</v>
      </c>
      <c r="AB5" s="368">
        <v>70</v>
      </c>
      <c r="AC5" s="418"/>
      <c r="AD5" s="78"/>
      <c r="AE5" s="78"/>
      <c r="AF5" s="78"/>
      <c r="AG5" s="78"/>
      <c r="AH5" s="53"/>
    </row>
    <row r="6" spans="1:133" ht="19.5" thickBot="1">
      <c r="A6" s="12"/>
      <c r="B6" s="54" t="s">
        <v>19</v>
      </c>
      <c r="C6" s="55"/>
      <c r="D6" s="56"/>
      <c r="E6" s="583" t="s">
        <v>20</v>
      </c>
      <c r="F6" s="583"/>
      <c r="G6" s="583"/>
      <c r="H6" s="46"/>
      <c r="I6" s="349" t="s">
        <v>15</v>
      </c>
      <c r="J6" s="271"/>
      <c r="K6" s="271"/>
      <c r="L6" s="300"/>
      <c r="M6" s="619" t="s">
        <v>16</v>
      </c>
      <c r="N6" s="620"/>
      <c r="O6" s="619" t="s">
        <v>17</v>
      </c>
      <c r="P6" s="621"/>
      <c r="Q6" s="50"/>
      <c r="R6" s="588" t="s">
        <v>22</v>
      </c>
      <c r="S6" s="589"/>
      <c r="T6" s="367">
        <v>1</v>
      </c>
      <c r="U6" s="367">
        <v>2</v>
      </c>
      <c r="V6" s="368">
        <v>140</v>
      </c>
      <c r="W6" s="50"/>
      <c r="X6" s="537" t="s">
        <v>23</v>
      </c>
      <c r="Y6" s="538"/>
      <c r="Z6" s="367">
        <v>4</v>
      </c>
      <c r="AA6" s="367">
        <v>8</v>
      </c>
      <c r="AB6" s="368">
        <v>64</v>
      </c>
      <c r="AC6" s="418"/>
      <c r="AD6" s="78"/>
      <c r="AE6" s="78"/>
      <c r="AF6" s="78"/>
      <c r="AG6" s="78"/>
      <c r="AH6" s="53"/>
    </row>
    <row r="7" spans="1:133" ht="16.5" thickBot="1">
      <c r="A7" s="12"/>
      <c r="B7" s="57" t="s">
        <v>24</v>
      </c>
      <c r="C7" s="380"/>
      <c r="D7" s="58"/>
      <c r="E7" s="583" t="s">
        <v>20</v>
      </c>
      <c r="F7" s="583"/>
      <c r="G7" s="583"/>
      <c r="H7" s="46"/>
      <c r="I7" s="597" t="s">
        <v>184</v>
      </c>
      <c r="J7" s="598"/>
      <c r="K7" s="598"/>
      <c r="L7" s="598"/>
      <c r="M7" s="595" t="str">
        <f>CONCATENATE(E39,G39,I39,K39,M39,O39,Q39,S39,U39,W39)</f>
        <v/>
      </c>
      <c r="N7" s="595"/>
      <c r="O7" s="595" t="str">
        <f>CONCATENATE(F39,H39,J39,L39,N39,P39,R39,T39,V39,X39)</f>
        <v/>
      </c>
      <c r="P7" s="596"/>
      <c r="Q7" s="50"/>
      <c r="R7" s="537" t="s">
        <v>26</v>
      </c>
      <c r="S7" s="538"/>
      <c r="T7" s="367">
        <v>4</v>
      </c>
      <c r="U7" s="367">
        <v>6</v>
      </c>
      <c r="V7" s="368">
        <v>70</v>
      </c>
      <c r="W7" s="50"/>
      <c r="X7" s="537" t="s">
        <v>27</v>
      </c>
      <c r="Y7" s="538"/>
      <c r="Z7" s="367">
        <v>4</v>
      </c>
      <c r="AA7" s="367">
        <v>8</v>
      </c>
      <c r="AB7" s="368">
        <v>64</v>
      </c>
      <c r="AC7" s="418"/>
      <c r="AD7" s="78"/>
      <c r="AE7" s="78"/>
      <c r="AF7" s="78"/>
      <c r="AG7" s="78"/>
      <c r="AH7" s="53"/>
    </row>
    <row r="8" spans="1:133" ht="16.5" thickBot="1">
      <c r="A8" s="12"/>
      <c r="B8" s="57" t="s">
        <v>176</v>
      </c>
      <c r="C8" s="380"/>
      <c r="D8" s="58"/>
      <c r="E8" s="386"/>
      <c r="F8" s="587">
        <v>0.4</v>
      </c>
      <c r="G8" s="449">
        <f>Pack.MPS.Total/Pack.Loading/2</f>
        <v>0</v>
      </c>
      <c r="H8" s="46"/>
      <c r="I8" s="295" t="s">
        <v>243</v>
      </c>
      <c r="J8" s="301"/>
      <c r="K8" s="301"/>
      <c r="L8" s="302"/>
      <c r="M8" s="599">
        <f>IF(MAX(E37:X37)=0,0,(SUM(E37:X37)-MAX(E37:X37)))</f>
        <v>0</v>
      </c>
      <c r="N8" s="600"/>
      <c r="O8" s="590">
        <f>IF(MAX(E38:X38)=0,0,SUM(E38:X38)-MAX(E38:X38))</f>
        <v>0</v>
      </c>
      <c r="P8" s="591"/>
      <c r="Q8" s="50"/>
      <c r="R8" s="588" t="s">
        <v>30</v>
      </c>
      <c r="S8" s="589"/>
      <c r="T8" s="367">
        <v>4</v>
      </c>
      <c r="U8" s="367">
        <v>16</v>
      </c>
      <c r="V8" s="368">
        <v>200</v>
      </c>
      <c r="W8" s="50"/>
      <c r="X8" s="588" t="s">
        <v>31</v>
      </c>
      <c r="Y8" s="589"/>
      <c r="Z8" s="367">
        <v>4</v>
      </c>
      <c r="AA8" s="367">
        <v>8</v>
      </c>
      <c r="AB8" s="368">
        <v>200</v>
      </c>
      <c r="AC8" s="418"/>
      <c r="AD8" s="78"/>
      <c r="AE8" s="78"/>
      <c r="AF8" s="78"/>
      <c r="AG8" s="78"/>
      <c r="AH8" s="53"/>
    </row>
    <row r="9" spans="1:133" ht="16.5" thickBot="1">
      <c r="A9" s="12"/>
      <c r="B9" s="579" t="s">
        <v>175</v>
      </c>
      <c r="C9" s="580"/>
      <c r="D9" s="580"/>
      <c r="E9" s="387"/>
      <c r="F9" s="587"/>
      <c r="G9" s="450">
        <f>Pack.SS7.MPS/Pack.Loading/2</f>
        <v>0</v>
      </c>
      <c r="H9" s="46"/>
      <c r="I9" s="296" t="s">
        <v>183</v>
      </c>
      <c r="J9" s="297"/>
      <c r="K9" s="297"/>
      <c r="L9" s="298"/>
      <c r="M9" s="584">
        <f>M8*Pack.MPS.Total</f>
        <v>0</v>
      </c>
      <c r="N9" s="585"/>
      <c r="O9" s="584">
        <f>E9*O8</f>
        <v>0</v>
      </c>
      <c r="P9" s="586"/>
      <c r="Q9" s="61"/>
      <c r="R9" s="537" t="s">
        <v>33</v>
      </c>
      <c r="S9" s="538"/>
      <c r="T9" s="367">
        <v>4</v>
      </c>
      <c r="U9" s="367">
        <v>6</v>
      </c>
      <c r="V9" s="368">
        <v>70</v>
      </c>
      <c r="W9" s="50"/>
      <c r="X9" s="581" t="s">
        <v>34</v>
      </c>
      <c r="Y9" s="582"/>
      <c r="Z9" s="367">
        <v>12</v>
      </c>
      <c r="AA9" s="367">
        <v>25</v>
      </c>
      <c r="AB9" s="368">
        <v>70</v>
      </c>
      <c r="AC9" s="418"/>
      <c r="AD9" s="78"/>
      <c r="AE9" s="78"/>
      <c r="AF9" s="78"/>
      <c r="AG9" s="78"/>
      <c r="AH9" s="53"/>
    </row>
    <row r="10" spans="1:133" ht="19.5" thickBot="1">
      <c r="A10" s="12"/>
      <c r="B10" s="57" t="s">
        <v>35</v>
      </c>
      <c r="C10" s="380"/>
      <c r="D10" s="58"/>
      <c r="E10" s="583" t="s">
        <v>20</v>
      </c>
      <c r="F10" s="583"/>
      <c r="G10" s="583"/>
      <c r="H10" s="46"/>
      <c r="I10" s="391" t="s">
        <v>166</v>
      </c>
      <c r="J10" s="392"/>
      <c r="K10" s="271"/>
      <c r="L10" s="271"/>
      <c r="M10" s="271"/>
      <c r="N10" s="271"/>
      <c r="O10" s="271"/>
      <c r="P10" s="407"/>
      <c r="Q10" s="61"/>
      <c r="R10" s="537" t="s">
        <v>37</v>
      </c>
      <c r="S10" s="538"/>
      <c r="T10" s="367">
        <v>4</v>
      </c>
      <c r="U10" s="367">
        <v>12</v>
      </c>
      <c r="V10" s="368">
        <v>70</v>
      </c>
      <c r="W10" s="50"/>
      <c r="X10" s="581" t="s">
        <v>38</v>
      </c>
      <c r="Y10" s="582"/>
      <c r="Z10" s="367">
        <v>12</v>
      </c>
      <c r="AA10" s="367">
        <v>35</v>
      </c>
      <c r="AB10" s="368">
        <v>70</v>
      </c>
      <c r="AC10" s="418"/>
      <c r="AD10" s="78"/>
      <c r="AE10" s="78"/>
      <c r="AF10" s="78"/>
      <c r="AG10" s="78"/>
      <c r="AH10" s="53"/>
    </row>
    <row r="11" spans="1:133" ht="15.75" customHeight="1" thickBot="1">
      <c r="A11" s="12"/>
      <c r="B11" s="57" t="s">
        <v>242</v>
      </c>
      <c r="C11" s="380"/>
      <c r="D11" s="58"/>
      <c r="E11" s="583" t="s">
        <v>20</v>
      </c>
      <c r="F11" s="583"/>
      <c r="G11" s="583"/>
      <c r="H11" s="46"/>
      <c r="I11" s="628" t="s">
        <v>165</v>
      </c>
      <c r="J11" s="629"/>
      <c r="K11" s="630" t="s">
        <v>170</v>
      </c>
      <c r="L11" s="631"/>
      <c r="M11" s="632" t="str">
        <f>CONCATENATE(Pack.VM.Thresh.MaxCap*100,"% Exceeded")</f>
        <v>100% Exceeded</v>
      </c>
      <c r="N11" s="632"/>
      <c r="O11" s="633" t="s">
        <v>167</v>
      </c>
      <c r="P11" s="634"/>
      <c r="Q11" s="61"/>
      <c r="R11" s="537" t="s">
        <v>42</v>
      </c>
      <c r="S11" s="538"/>
      <c r="T11" s="367">
        <v>6</v>
      </c>
      <c r="U11" s="367">
        <v>16</v>
      </c>
      <c r="V11" s="368">
        <v>70</v>
      </c>
      <c r="W11" s="50"/>
      <c r="X11" s="537" t="s">
        <v>43</v>
      </c>
      <c r="Y11" s="538"/>
      <c r="Z11" s="367">
        <v>6</v>
      </c>
      <c r="AA11" s="367">
        <v>10</v>
      </c>
      <c r="AB11" s="368">
        <v>70</v>
      </c>
      <c r="AC11" s="418"/>
      <c r="AD11" s="78"/>
      <c r="AE11" s="78"/>
      <c r="AF11" s="78"/>
      <c r="AG11" s="78"/>
      <c r="AH11" s="53"/>
      <c r="CD11" s="469"/>
      <c r="CE11" s="469"/>
      <c r="CF11" s="469"/>
      <c r="CG11" s="469"/>
      <c r="CH11" s="469"/>
      <c r="CI11" s="469"/>
      <c r="CJ11" s="469"/>
      <c r="CK11" s="469"/>
      <c r="CL11" s="469"/>
      <c r="CM11" s="469"/>
      <c r="CN11" s="469"/>
      <c r="CO11" s="469"/>
      <c r="CP11" s="469"/>
      <c r="CQ11" s="469"/>
      <c r="CR11" s="469"/>
      <c r="CS11" s="469"/>
      <c r="CT11" s="469"/>
      <c r="CU11" s="469"/>
      <c r="CV11" s="469"/>
      <c r="CW11" s="469"/>
      <c r="CX11" s="469"/>
      <c r="CY11" s="469"/>
      <c r="CZ11" s="469"/>
      <c r="DA11" s="469"/>
      <c r="DB11" s="469"/>
      <c r="DC11" s="469"/>
      <c r="DD11" s="469"/>
      <c r="DE11" s="469"/>
      <c r="DF11" s="469"/>
      <c r="DG11" s="469"/>
      <c r="DH11" s="469"/>
      <c r="DI11" s="469"/>
      <c r="DJ11" s="469"/>
      <c r="DK11" s="469"/>
      <c r="DL11" s="469"/>
      <c r="DM11" s="469"/>
      <c r="DN11" s="469"/>
      <c r="DO11" s="469"/>
      <c r="DP11" s="469"/>
      <c r="DQ11" s="469"/>
      <c r="DR11" s="469"/>
      <c r="DS11" s="469"/>
      <c r="DT11" s="469"/>
      <c r="DU11" s="469"/>
      <c r="DV11" s="469"/>
      <c r="DW11" s="469"/>
      <c r="DX11" s="469"/>
      <c r="DY11" s="469"/>
      <c r="DZ11" s="469"/>
      <c r="EA11" s="469"/>
      <c r="EB11" s="469"/>
      <c r="EC11" s="469"/>
    </row>
    <row r="12" spans="1:133" ht="16.5" thickBot="1">
      <c r="A12" s="12"/>
      <c r="B12" s="408" t="s">
        <v>44</v>
      </c>
      <c r="C12" s="3"/>
      <c r="D12" s="63"/>
      <c r="E12" s="583" t="s">
        <v>20</v>
      </c>
      <c r="F12" s="583"/>
      <c r="G12" s="583"/>
      <c r="H12" s="46"/>
      <c r="I12" s="625" t="s">
        <v>168</v>
      </c>
      <c r="J12" s="626"/>
      <c r="K12" s="627" t="s">
        <v>169</v>
      </c>
      <c r="L12" s="627"/>
      <c r="M12" s="635" t="str">
        <f>CONCATENATE(Pack.VM.Thresh.Core.Exceed*100,"% Exceeded")</f>
        <v>80% Exceeded</v>
      </c>
      <c r="N12" s="635"/>
      <c r="O12" s="636" t="s">
        <v>171</v>
      </c>
      <c r="P12" s="637"/>
      <c r="Q12" s="61"/>
      <c r="R12" s="535" t="s">
        <v>16</v>
      </c>
      <c r="S12" s="536"/>
      <c r="T12" s="369">
        <v>12</v>
      </c>
      <c r="U12" s="369">
        <v>24</v>
      </c>
      <c r="V12" s="370">
        <v>70</v>
      </c>
      <c r="W12" s="50"/>
      <c r="X12" s="601" t="s">
        <v>45</v>
      </c>
      <c r="Y12" s="602"/>
      <c r="Z12" s="369">
        <v>4</v>
      </c>
      <c r="AA12" s="369">
        <v>32</v>
      </c>
      <c r="AB12" s="370">
        <v>300</v>
      </c>
      <c r="AC12" s="418"/>
      <c r="AD12" s="78"/>
      <c r="AE12" s="78"/>
      <c r="AF12" s="78"/>
      <c r="AG12" s="78"/>
      <c r="AH12" s="53"/>
      <c r="CD12" s="469"/>
      <c r="CE12" s="469"/>
      <c r="CF12" s="469"/>
      <c r="CG12" s="469"/>
      <c r="CH12" s="469"/>
      <c r="CI12" s="469"/>
      <c r="CJ12" s="469"/>
      <c r="CK12" s="469"/>
      <c r="CL12" s="469"/>
      <c r="CM12" s="469"/>
      <c r="CN12" s="469"/>
      <c r="CO12" s="469"/>
      <c r="CP12" s="469"/>
      <c r="CQ12" s="469"/>
      <c r="CR12" s="469"/>
      <c r="CS12" s="469"/>
      <c r="CT12" s="469"/>
      <c r="CU12" s="469"/>
      <c r="CV12" s="469"/>
      <c r="CW12" s="469"/>
      <c r="CX12" s="469"/>
      <c r="CY12" s="469"/>
      <c r="CZ12" s="469"/>
      <c r="DA12" s="469"/>
      <c r="DB12" s="469"/>
      <c r="DC12" s="469"/>
      <c r="DD12" s="469"/>
      <c r="DE12" s="469"/>
      <c r="DF12" s="469"/>
      <c r="DG12" s="469"/>
      <c r="DH12" s="469"/>
      <c r="DI12" s="469"/>
      <c r="DJ12" s="469"/>
      <c r="DK12" s="469"/>
      <c r="DL12" s="469"/>
      <c r="DM12" s="469"/>
      <c r="DN12" s="469"/>
      <c r="DO12" s="469"/>
      <c r="DP12" s="469"/>
      <c r="DQ12" s="469"/>
      <c r="DR12" s="469"/>
      <c r="DS12" s="469"/>
      <c r="DT12" s="469"/>
      <c r="DU12" s="469"/>
      <c r="DV12" s="469"/>
      <c r="DW12" s="469"/>
      <c r="DX12" s="469"/>
      <c r="DY12" s="469"/>
      <c r="DZ12" s="469"/>
      <c r="EA12" s="469"/>
      <c r="EB12" s="469"/>
      <c r="EC12" s="469"/>
    </row>
    <row r="13" spans="1:133" s="71" customFormat="1" ht="6" customHeight="1">
      <c r="A13" s="12"/>
      <c r="B13" s="66"/>
      <c r="C13" s="61"/>
      <c r="D13" s="61"/>
      <c r="E13" s="61"/>
      <c r="F13" s="61"/>
      <c r="G13" s="46"/>
      <c r="H13" s="46"/>
      <c r="I13" s="46"/>
      <c r="J13" s="60"/>
      <c r="K13" s="60"/>
      <c r="L13" s="50"/>
      <c r="M13" s="50"/>
      <c r="N13" s="50"/>
      <c r="O13" s="50"/>
      <c r="P13" s="50"/>
      <c r="Q13" s="50"/>
      <c r="R13" s="50"/>
      <c r="S13" s="50"/>
      <c r="T13" s="50"/>
      <c r="U13" s="50"/>
      <c r="V13" s="50"/>
      <c r="W13" s="50"/>
      <c r="X13" s="50"/>
      <c r="Y13" s="50"/>
      <c r="Z13" s="50"/>
      <c r="AA13" s="50"/>
      <c r="AB13" s="50"/>
      <c r="AC13" s="418"/>
      <c r="AD13" s="78"/>
      <c r="AE13" s="78"/>
      <c r="AF13" s="78"/>
      <c r="AG13" s="78"/>
      <c r="AH13" s="53"/>
      <c r="AI13" s="6"/>
      <c r="AJ13" s="6"/>
      <c r="AK13" s="6"/>
      <c r="AL13" s="6"/>
      <c r="AM13" s="68"/>
      <c r="AN13" s="69"/>
      <c r="AO13" s="70"/>
      <c r="AP13" s="8"/>
      <c r="AQ13" s="8"/>
      <c r="AR13" s="8"/>
      <c r="AS13" s="8"/>
      <c r="AT13" s="8"/>
      <c r="AU13" s="8"/>
      <c r="AV13" s="8"/>
      <c r="AW13" s="8"/>
      <c r="AX13" s="8"/>
      <c r="AY13" s="8"/>
      <c r="AZ13" s="9"/>
      <c r="BA13" s="8"/>
      <c r="BB13" s="8"/>
      <c r="BC13" s="1"/>
      <c r="BD13" s="1"/>
      <c r="BE13" s="1"/>
      <c r="BF13" s="1"/>
      <c r="BG13" s="1"/>
      <c r="BH13" s="1"/>
      <c r="BI13" s="1"/>
      <c r="BJ13" s="1"/>
      <c r="BK13" s="1"/>
      <c r="BL13" s="1"/>
      <c r="BM13" s="1"/>
      <c r="BN13" s="1"/>
      <c r="BO13" s="1"/>
      <c r="BP13" s="1"/>
      <c r="BQ13" s="1"/>
      <c r="BR13" s="1"/>
      <c r="BS13" s="1"/>
      <c r="BT13" s="1"/>
      <c r="BU13" s="1"/>
      <c r="BV13" s="1"/>
      <c r="BW13" s="1"/>
      <c r="BX13" s="1"/>
      <c r="BY13" s="1"/>
      <c r="BZ13" s="7"/>
      <c r="CA13" s="1"/>
      <c r="CB13" s="7"/>
      <c r="CC13" s="7"/>
      <c r="CD13" s="469"/>
      <c r="CE13" s="469"/>
      <c r="CF13" s="469"/>
      <c r="CG13" s="469"/>
      <c r="CH13" s="469"/>
      <c r="CI13" s="469"/>
      <c r="CJ13" s="469"/>
      <c r="CK13" s="469"/>
      <c r="CL13" s="469"/>
      <c r="CM13" s="469"/>
      <c r="CN13" s="469"/>
      <c r="CO13" s="469"/>
      <c r="CP13" s="469"/>
      <c r="CQ13" s="469"/>
      <c r="CR13" s="469"/>
      <c r="CS13" s="469"/>
      <c r="CT13" s="469"/>
      <c r="CU13" s="469"/>
      <c r="CV13" s="469"/>
      <c r="CW13" s="469"/>
      <c r="CX13" s="469"/>
      <c r="CY13" s="469"/>
      <c r="CZ13" s="469"/>
      <c r="DA13" s="469"/>
      <c r="DB13" s="469"/>
      <c r="DC13" s="469"/>
      <c r="DD13" s="469"/>
      <c r="DE13" s="469"/>
      <c r="DF13" s="469"/>
      <c r="DG13" s="469"/>
      <c r="DH13" s="469"/>
      <c r="DI13" s="469"/>
      <c r="DJ13" s="469"/>
      <c r="DK13" s="469"/>
      <c r="DL13" s="469"/>
      <c r="DM13" s="469"/>
      <c r="DN13" s="469"/>
      <c r="DO13" s="469"/>
      <c r="DP13" s="469"/>
      <c r="DQ13" s="469"/>
      <c r="DR13" s="469"/>
      <c r="DS13" s="469"/>
      <c r="DT13" s="469"/>
      <c r="DU13" s="469"/>
      <c r="DV13" s="469"/>
      <c r="DW13" s="469"/>
      <c r="DX13" s="469"/>
      <c r="DY13" s="469"/>
      <c r="DZ13" s="469"/>
      <c r="EA13" s="469"/>
      <c r="EB13" s="469"/>
      <c r="EC13" s="469"/>
    </row>
    <row r="14" spans="1:133" ht="19.5" customHeight="1" thickBot="1">
      <c r="A14" s="12"/>
      <c r="B14" s="517" t="s">
        <v>46</v>
      </c>
      <c r="C14" s="517"/>
      <c r="D14" s="517"/>
      <c r="E14" s="517"/>
      <c r="F14" s="517"/>
      <c r="G14" s="517"/>
      <c r="H14" s="517"/>
      <c r="I14" s="517"/>
      <c r="J14" s="517"/>
      <c r="K14" s="517"/>
      <c r="L14" s="517"/>
      <c r="M14" s="517"/>
      <c r="N14" s="517"/>
      <c r="O14" s="517"/>
      <c r="P14" s="517"/>
      <c r="Q14" s="517"/>
      <c r="R14" s="517"/>
      <c r="S14" s="517"/>
      <c r="T14" s="517"/>
      <c r="U14" s="385"/>
      <c r="V14" s="385"/>
      <c r="W14" s="385"/>
      <c r="X14" s="385"/>
      <c r="Y14" s="517" t="s">
        <v>288</v>
      </c>
      <c r="Z14" s="517"/>
      <c r="AA14" s="517"/>
      <c r="AB14" s="517"/>
      <c r="AC14" s="517"/>
      <c r="AD14" s="517"/>
      <c r="AE14" s="517"/>
      <c r="AF14" s="517"/>
      <c r="AG14" s="517"/>
      <c r="AH14" s="518"/>
      <c r="AM14" s="55"/>
      <c r="AN14" s="73"/>
      <c r="AO14" s="73"/>
      <c r="AP14" s="9">
        <v>0.1</v>
      </c>
      <c r="AQ14" s="9">
        <v>0.2</v>
      </c>
      <c r="AR14" s="9">
        <v>0.3</v>
      </c>
      <c r="AS14" s="9">
        <v>0.4</v>
      </c>
      <c r="AT14" s="9">
        <v>0.5</v>
      </c>
      <c r="AU14" s="9">
        <v>0.6</v>
      </c>
      <c r="AV14" s="9">
        <v>0.7</v>
      </c>
      <c r="AW14" s="9">
        <v>0.8</v>
      </c>
      <c r="AX14" s="9">
        <v>0.9</v>
      </c>
      <c r="AY14" s="9">
        <v>1</v>
      </c>
      <c r="BA14" s="74" t="s">
        <v>48</v>
      </c>
      <c r="BB14" s="74" t="s">
        <v>49</v>
      </c>
      <c r="CA14" s="1"/>
      <c r="CD14" s="469"/>
      <c r="CE14" s="469"/>
      <c r="CF14" s="469"/>
      <c r="CG14" s="469"/>
      <c r="CH14" s="469"/>
      <c r="CI14" s="469"/>
      <c r="CJ14" s="469"/>
      <c r="CK14" s="469"/>
      <c r="CL14" s="469"/>
      <c r="CM14" s="469"/>
      <c r="CN14" s="469"/>
      <c r="CO14" s="469"/>
      <c r="CP14" s="469"/>
      <c r="CQ14" s="469"/>
      <c r="CR14" s="469"/>
      <c r="CS14" s="469"/>
      <c r="CT14" s="469"/>
      <c r="CU14" s="469"/>
      <c r="CV14" s="469"/>
      <c r="CW14" s="469"/>
      <c r="CX14" s="469"/>
      <c r="CY14" s="469"/>
      <c r="CZ14" s="469"/>
      <c r="DA14" s="469"/>
      <c r="DB14" s="469"/>
      <c r="DC14" s="469"/>
      <c r="DD14" s="469"/>
      <c r="DE14" s="469"/>
      <c r="DF14" s="469"/>
      <c r="DG14" s="469"/>
      <c r="DH14" s="469"/>
      <c r="DI14" s="469"/>
      <c r="DJ14" s="469"/>
      <c r="DK14" s="469"/>
      <c r="DL14" s="469"/>
      <c r="DM14" s="469"/>
      <c r="DN14" s="469"/>
      <c r="DO14" s="469"/>
      <c r="DP14" s="469"/>
      <c r="DQ14" s="469"/>
      <c r="DR14" s="469"/>
      <c r="DS14" s="469"/>
      <c r="DT14" s="469"/>
      <c r="DU14" s="469"/>
      <c r="DV14" s="469"/>
      <c r="DW14" s="469"/>
      <c r="DX14" s="469"/>
      <c r="DY14" s="469"/>
      <c r="DZ14" s="469"/>
      <c r="EA14" s="469"/>
      <c r="EB14" s="469"/>
      <c r="EC14" s="469"/>
    </row>
    <row r="15" spans="1:133" ht="20.25" customHeight="1" thickBot="1">
      <c r="A15" s="12"/>
      <c r="B15" s="350"/>
      <c r="C15" s="76" t="s">
        <v>156</v>
      </c>
      <c r="D15" s="638" t="s">
        <v>51</v>
      </c>
      <c r="E15" s="509" t="s">
        <v>52</v>
      </c>
      <c r="F15" s="510"/>
      <c r="G15" s="509" t="s">
        <v>53</v>
      </c>
      <c r="H15" s="510"/>
      <c r="I15" s="509" t="s">
        <v>54</v>
      </c>
      <c r="J15" s="510"/>
      <c r="K15" s="509" t="s">
        <v>55</v>
      </c>
      <c r="L15" s="510"/>
      <c r="M15" s="509" t="s">
        <v>56</v>
      </c>
      <c r="N15" s="510"/>
      <c r="O15" s="509" t="s">
        <v>57</v>
      </c>
      <c r="P15" s="510"/>
      <c r="Q15" s="509" t="s">
        <v>58</v>
      </c>
      <c r="R15" s="510"/>
      <c r="S15" s="509" t="s">
        <v>59</v>
      </c>
      <c r="T15" s="510"/>
      <c r="U15" s="509" t="s">
        <v>255</v>
      </c>
      <c r="V15" s="510"/>
      <c r="W15" s="509" t="s">
        <v>256</v>
      </c>
      <c r="X15" s="510"/>
      <c r="Y15" s="78"/>
      <c r="Z15" s="78"/>
      <c r="AA15" s="78"/>
      <c r="AB15" s="78"/>
      <c r="AC15" s="78"/>
      <c r="AD15" s="78"/>
      <c r="AE15" s="78"/>
      <c r="AF15" s="78"/>
      <c r="AG15" s="78"/>
      <c r="AH15" s="53"/>
      <c r="AM15" s="80"/>
      <c r="AN15" s="81" t="s">
        <v>52</v>
      </c>
      <c r="AO15" s="81" t="s">
        <v>60</v>
      </c>
      <c r="AP15" s="82">
        <f t="shared" ref="AP15:AX15" si="0">IF($K$109&gt;AP$14, 1,0)</f>
        <v>0</v>
      </c>
      <c r="AQ15" s="83">
        <f t="shared" si="0"/>
        <v>0</v>
      </c>
      <c r="AR15" s="83">
        <f t="shared" si="0"/>
        <v>0</v>
      </c>
      <c r="AS15" s="83">
        <f t="shared" si="0"/>
        <v>0</v>
      </c>
      <c r="AT15" s="83">
        <f t="shared" si="0"/>
        <v>0</v>
      </c>
      <c r="AU15" s="83">
        <f t="shared" si="0"/>
        <v>0</v>
      </c>
      <c r="AV15" s="83">
        <f t="shared" si="0"/>
        <v>0</v>
      </c>
      <c r="AW15" s="83">
        <f t="shared" si="0"/>
        <v>0</v>
      </c>
      <c r="AX15" s="83">
        <f t="shared" si="0"/>
        <v>0</v>
      </c>
      <c r="AY15" s="84">
        <f>IF($K$109&gt;AY$14, 2,0)</f>
        <v>0</v>
      </c>
      <c r="AZ15" s="85">
        <f>K109</f>
        <v>0</v>
      </c>
      <c r="BA15" s="86"/>
      <c r="BB15" s="87"/>
      <c r="BC15" s="88"/>
      <c r="BD15" s="89"/>
      <c r="BN15" s="1">
        <f t="shared" ref="BN15:BN26" si="1">SUM(K92:N92)</f>
        <v>0</v>
      </c>
      <c r="CA15" s="1"/>
      <c r="DB15" s="469"/>
      <c r="DC15" s="469"/>
      <c r="DD15" s="469"/>
      <c r="DE15" s="469"/>
      <c r="DF15" s="469"/>
      <c r="DG15" s="469"/>
      <c r="DH15" s="469"/>
      <c r="DI15" s="469"/>
      <c r="DJ15" s="469"/>
      <c r="DK15" s="469"/>
      <c r="DL15" s="469"/>
      <c r="DM15" s="469"/>
      <c r="DN15" s="469"/>
      <c r="DO15" s="469"/>
      <c r="DP15" s="469"/>
      <c r="DQ15" s="469"/>
      <c r="DR15" s="469"/>
      <c r="DS15" s="469"/>
      <c r="DT15" s="469"/>
      <c r="DU15" s="469"/>
      <c r="DV15" s="469"/>
      <c r="DW15" s="469"/>
      <c r="DX15" s="469"/>
      <c r="DY15" s="469"/>
      <c r="DZ15" s="469"/>
      <c r="EA15" s="469"/>
      <c r="EB15" s="469"/>
      <c r="EC15" s="469"/>
    </row>
    <row r="16" spans="1:133" ht="18.75">
      <c r="A16" s="12"/>
      <c r="B16" s="351" t="s">
        <v>153</v>
      </c>
      <c r="C16" s="352" t="s">
        <v>154</v>
      </c>
      <c r="D16" s="639"/>
      <c r="E16" s="353" t="s">
        <v>63</v>
      </c>
      <c r="F16" s="354" t="s">
        <v>64</v>
      </c>
      <c r="G16" s="355" t="s">
        <v>65</v>
      </c>
      <c r="H16" s="356" t="s">
        <v>66</v>
      </c>
      <c r="I16" s="353" t="s">
        <v>67</v>
      </c>
      <c r="J16" s="354" t="s">
        <v>68</v>
      </c>
      <c r="K16" s="355" t="s">
        <v>69</v>
      </c>
      <c r="L16" s="356" t="s">
        <v>70</v>
      </c>
      <c r="M16" s="357" t="s">
        <v>71</v>
      </c>
      <c r="N16" s="354" t="s">
        <v>72</v>
      </c>
      <c r="O16" s="355" t="s">
        <v>73</v>
      </c>
      <c r="P16" s="356" t="s">
        <v>74</v>
      </c>
      <c r="Q16" s="353" t="s">
        <v>75</v>
      </c>
      <c r="R16" s="354" t="s">
        <v>76</v>
      </c>
      <c r="S16" s="358" t="s">
        <v>77</v>
      </c>
      <c r="T16" s="356" t="s">
        <v>78</v>
      </c>
      <c r="U16" s="358" t="s">
        <v>253</v>
      </c>
      <c r="V16" s="356" t="s">
        <v>254</v>
      </c>
      <c r="W16" s="358" t="s">
        <v>258</v>
      </c>
      <c r="X16" s="356" t="s">
        <v>259</v>
      </c>
      <c r="Y16" s="78"/>
      <c r="Z16" s="78"/>
      <c r="AA16" s="78"/>
      <c r="AB16" s="78"/>
      <c r="AC16" s="78"/>
      <c r="AD16" s="78"/>
      <c r="AE16" s="78"/>
      <c r="AF16" s="78"/>
      <c r="AG16" s="78"/>
      <c r="AH16" s="53"/>
      <c r="AM16" s="80"/>
      <c r="AN16" s="98" t="s">
        <v>79</v>
      </c>
      <c r="AO16" s="99" t="s">
        <v>80</v>
      </c>
      <c r="AP16" s="100">
        <f t="shared" ref="AP16:AY16" si="2">IF($K$130&gt;AP$14, 1,0)</f>
        <v>0</v>
      </c>
      <c r="AQ16" s="100">
        <f t="shared" si="2"/>
        <v>0</v>
      </c>
      <c r="AR16" s="100">
        <f t="shared" si="2"/>
        <v>0</v>
      </c>
      <c r="AS16" s="100">
        <f t="shared" si="2"/>
        <v>0</v>
      </c>
      <c r="AT16" s="100">
        <f t="shared" si="2"/>
        <v>0</v>
      </c>
      <c r="AU16" s="100">
        <f t="shared" si="2"/>
        <v>0</v>
      </c>
      <c r="AV16" s="100">
        <f t="shared" si="2"/>
        <v>0</v>
      </c>
      <c r="AW16" s="100">
        <f t="shared" si="2"/>
        <v>0</v>
      </c>
      <c r="AX16" s="100">
        <f t="shared" si="2"/>
        <v>0</v>
      </c>
      <c r="AY16" s="101">
        <f t="shared" si="2"/>
        <v>0</v>
      </c>
      <c r="AZ16" s="102">
        <f>K130</f>
        <v>0</v>
      </c>
      <c r="BA16" s="103" t="e">
        <f>E$24/$C$24</f>
        <v>#DIV/0!</v>
      </c>
      <c r="BB16" s="104" t="e">
        <f>E$25/$C$25</f>
        <v>#DIV/0!</v>
      </c>
      <c r="BC16" s="88"/>
      <c r="BD16" s="89"/>
      <c r="BN16" s="1">
        <f t="shared" si="1"/>
        <v>0</v>
      </c>
      <c r="CA16" s="1"/>
      <c r="DB16" s="469"/>
      <c r="DC16" s="469"/>
      <c r="DD16" s="469"/>
      <c r="DE16" s="469"/>
      <c r="DF16" s="469"/>
      <c r="DG16" s="469"/>
      <c r="DH16" s="469"/>
      <c r="DI16" s="469"/>
      <c r="DJ16" s="469"/>
      <c r="DK16" s="469"/>
      <c r="DL16" s="469"/>
      <c r="DM16" s="469"/>
      <c r="DN16" s="469"/>
      <c r="DO16" s="469"/>
      <c r="DP16" s="469"/>
      <c r="DQ16" s="469"/>
      <c r="DR16" s="469"/>
      <c r="DS16" s="469"/>
      <c r="DT16" s="469"/>
      <c r="DU16" s="469"/>
      <c r="DV16" s="469"/>
      <c r="DW16" s="469"/>
      <c r="DX16" s="469"/>
      <c r="DY16" s="469"/>
      <c r="DZ16" s="469"/>
      <c r="EA16" s="469"/>
      <c r="EB16" s="469"/>
      <c r="EC16" s="469"/>
    </row>
    <row r="17" spans="1:133" ht="16.5" thickBot="1">
      <c r="A17" s="12"/>
      <c r="B17" s="337" t="s">
        <v>18</v>
      </c>
      <c r="C17" s="388">
        <f>SUM(E17:T17)</f>
        <v>0</v>
      </c>
      <c r="D17" s="409" t="s">
        <v>81</v>
      </c>
      <c r="E17" s="410">
        <f>IF(SUM(E18:F32)&gt;0,1,0)</f>
        <v>0</v>
      </c>
      <c r="F17" s="411">
        <v>0</v>
      </c>
      <c r="G17" s="410">
        <f>IF(SUM(G18:H32)&gt;0,1,0)</f>
        <v>0</v>
      </c>
      <c r="H17" s="411">
        <v>0</v>
      </c>
      <c r="I17" s="410">
        <f>IF(SUM(I18:J32)&gt;0,1,0)</f>
        <v>0</v>
      </c>
      <c r="J17" s="411">
        <v>0</v>
      </c>
      <c r="K17" s="410">
        <f>IF(SUM(K18:L32)&gt;0,1,0)</f>
        <v>0</v>
      </c>
      <c r="L17" s="411">
        <v>0</v>
      </c>
      <c r="M17" s="336">
        <f>IF(SUM(M18:N32)&gt;0,1,0)</f>
        <v>0</v>
      </c>
      <c r="N17" s="411">
        <v>0</v>
      </c>
      <c r="O17" s="410">
        <f>IF(SUM(O18:P32)&gt;0,1,0)</f>
        <v>0</v>
      </c>
      <c r="P17" s="411">
        <v>0</v>
      </c>
      <c r="Q17" s="410">
        <f>IF(SUM(Q18:R32)&gt;0,1,0)</f>
        <v>0</v>
      </c>
      <c r="R17" s="411">
        <v>0</v>
      </c>
      <c r="S17" s="336">
        <f>IF(SUM(S18:T32)&gt;0,1,0)</f>
        <v>0</v>
      </c>
      <c r="T17" s="411">
        <v>0</v>
      </c>
      <c r="U17" s="336">
        <f>IF(SUM(U18:V32)&gt;0,1,0)</f>
        <v>0</v>
      </c>
      <c r="V17" s="411">
        <v>0</v>
      </c>
      <c r="W17" s="336">
        <f>IF(SUM(W18:X32)&gt;0,1,0)</f>
        <v>0</v>
      </c>
      <c r="X17" s="411">
        <v>0</v>
      </c>
      <c r="Y17" s="78"/>
      <c r="Z17" s="78"/>
      <c r="AA17" s="78"/>
      <c r="AB17" s="78"/>
      <c r="AC17" s="78"/>
      <c r="AD17" s="78"/>
      <c r="AE17" s="78"/>
      <c r="AF17" s="78"/>
      <c r="AG17" s="78"/>
      <c r="AH17" s="53"/>
      <c r="AM17" s="111"/>
      <c r="AN17" s="112"/>
      <c r="AO17" s="113" t="s">
        <v>82</v>
      </c>
      <c r="AP17" s="114">
        <f t="shared" ref="AP17:AY17" si="3">IF($K$152&gt;AP$14, 1,0)</f>
        <v>0</v>
      </c>
      <c r="AQ17" s="114">
        <f t="shared" si="3"/>
        <v>0</v>
      </c>
      <c r="AR17" s="114">
        <f t="shared" si="3"/>
        <v>0</v>
      </c>
      <c r="AS17" s="114">
        <f t="shared" si="3"/>
        <v>0</v>
      </c>
      <c r="AT17" s="114">
        <f t="shared" si="3"/>
        <v>0</v>
      </c>
      <c r="AU17" s="114">
        <f t="shared" si="3"/>
        <v>0</v>
      </c>
      <c r="AV17" s="114">
        <f t="shared" si="3"/>
        <v>0</v>
      </c>
      <c r="AW17" s="114">
        <f t="shared" si="3"/>
        <v>0</v>
      </c>
      <c r="AX17" s="114">
        <f t="shared" si="3"/>
        <v>0</v>
      </c>
      <c r="AY17" s="115">
        <f t="shared" si="3"/>
        <v>0</v>
      </c>
      <c r="AZ17" s="102">
        <f>K152</f>
        <v>0</v>
      </c>
      <c r="BA17" s="69"/>
      <c r="BB17" s="116"/>
      <c r="BC17" s="88"/>
      <c r="BD17" s="89"/>
      <c r="BN17" s="1">
        <f t="shared" si="1"/>
        <v>0</v>
      </c>
      <c r="CA17" s="1"/>
      <c r="DB17" s="469"/>
      <c r="DC17" s="469"/>
      <c r="DD17" s="469"/>
      <c r="DE17" s="469"/>
      <c r="DF17" s="469"/>
      <c r="DG17" s="469"/>
      <c r="DH17" s="469"/>
      <c r="DI17" s="469"/>
      <c r="DJ17" s="469"/>
      <c r="DK17" s="469"/>
      <c r="DL17" s="469"/>
      <c r="DM17" s="469"/>
      <c r="DN17" s="469"/>
      <c r="DO17" s="469"/>
      <c r="DP17" s="469"/>
      <c r="DQ17" s="469"/>
      <c r="DR17" s="469"/>
      <c r="DS17" s="469"/>
      <c r="DT17" s="469"/>
      <c r="DU17" s="469"/>
      <c r="DV17" s="469"/>
      <c r="DW17" s="469"/>
      <c r="DX17" s="469"/>
      <c r="DY17" s="469"/>
      <c r="DZ17" s="469"/>
      <c r="EA17" s="469"/>
      <c r="EB17" s="469"/>
      <c r="EC17" s="469"/>
    </row>
    <row r="18" spans="1:133" ht="17.25" thickTop="1" thickBot="1">
      <c r="A18" s="12"/>
      <c r="B18" s="338" t="s">
        <v>22</v>
      </c>
      <c r="C18" s="390"/>
      <c r="D18" s="412">
        <f>SUM(E18:X18)</f>
        <v>0</v>
      </c>
      <c r="E18" s="120"/>
      <c r="F18" s="121"/>
      <c r="G18" s="120"/>
      <c r="H18" s="121"/>
      <c r="I18" s="120"/>
      <c r="J18" s="121"/>
      <c r="K18" s="120"/>
      <c r="L18" s="121"/>
      <c r="M18" s="120"/>
      <c r="N18" s="121"/>
      <c r="O18" s="120"/>
      <c r="P18" s="121"/>
      <c r="Q18" s="120"/>
      <c r="R18" s="121"/>
      <c r="S18" s="120"/>
      <c r="T18" s="121"/>
      <c r="U18" s="120"/>
      <c r="V18" s="121"/>
      <c r="W18" s="120"/>
      <c r="X18" s="121"/>
      <c r="Y18" s="78"/>
      <c r="Z18" s="78"/>
      <c r="AA18" s="78"/>
      <c r="AB18" s="78"/>
      <c r="AC18" s="78"/>
      <c r="AD18" s="78"/>
      <c r="AE18" s="78"/>
      <c r="AF18" s="78"/>
      <c r="AG18" s="78"/>
      <c r="AH18" s="53"/>
      <c r="AM18" s="111"/>
      <c r="AN18" s="112"/>
      <c r="AO18" s="125"/>
      <c r="AP18" s="70"/>
      <c r="AQ18" s="70"/>
      <c r="AR18" s="70"/>
      <c r="AS18" s="70"/>
      <c r="AT18" s="70"/>
      <c r="AU18" s="70"/>
      <c r="AV18" s="70"/>
      <c r="AW18" s="70"/>
      <c r="AX18" s="70"/>
      <c r="AY18" s="70"/>
      <c r="AZ18" s="102"/>
      <c r="BA18" s="69"/>
      <c r="BB18" s="116"/>
      <c r="BC18" s="88"/>
      <c r="BD18" s="89"/>
      <c r="BN18" s="1">
        <f t="shared" si="1"/>
        <v>0</v>
      </c>
      <c r="CA18" s="1"/>
    </row>
    <row r="19" spans="1:133" ht="16.5" thickBot="1">
      <c r="A19" s="12"/>
      <c r="B19" s="339" t="s">
        <v>26</v>
      </c>
      <c r="C19" s="390"/>
      <c r="D19" s="412">
        <f t="shared" ref="D19:D32" si="4">SUM(E19:X19)</f>
        <v>0</v>
      </c>
      <c r="E19" s="127"/>
      <c r="F19" s="128"/>
      <c r="G19" s="127"/>
      <c r="H19" s="128"/>
      <c r="I19" s="127"/>
      <c r="J19" s="128"/>
      <c r="K19" s="127"/>
      <c r="L19" s="128"/>
      <c r="M19" s="127"/>
      <c r="N19" s="128"/>
      <c r="O19" s="127"/>
      <c r="P19" s="128"/>
      <c r="Q19" s="127"/>
      <c r="R19" s="128"/>
      <c r="S19" s="127"/>
      <c r="T19" s="128"/>
      <c r="U19" s="127"/>
      <c r="V19" s="128"/>
      <c r="W19" s="127"/>
      <c r="X19" s="128"/>
      <c r="Y19" s="78"/>
      <c r="Z19" s="78"/>
      <c r="AA19" s="78"/>
      <c r="AB19" s="78"/>
      <c r="AC19" s="78"/>
      <c r="AD19" s="78"/>
      <c r="AE19" s="78"/>
      <c r="AF19" s="78"/>
      <c r="AG19" s="78"/>
      <c r="AH19" s="53"/>
      <c r="AM19" s="111"/>
      <c r="AN19" s="131" t="s">
        <v>52</v>
      </c>
      <c r="AO19" s="81" t="s">
        <v>60</v>
      </c>
      <c r="AP19" s="132">
        <f t="shared" ref="AP19:AX19" si="5">IF($L$109&gt;AP$14, 1,0)</f>
        <v>0</v>
      </c>
      <c r="AQ19" s="132">
        <f t="shared" si="5"/>
        <v>0</v>
      </c>
      <c r="AR19" s="132">
        <f t="shared" si="5"/>
        <v>0</v>
      </c>
      <c r="AS19" s="132">
        <f t="shared" si="5"/>
        <v>0</v>
      </c>
      <c r="AT19" s="132">
        <f t="shared" si="5"/>
        <v>0</v>
      </c>
      <c r="AU19" s="132">
        <f t="shared" si="5"/>
        <v>0</v>
      </c>
      <c r="AV19" s="132">
        <f t="shared" si="5"/>
        <v>0</v>
      </c>
      <c r="AW19" s="132">
        <f t="shared" si="5"/>
        <v>0</v>
      </c>
      <c r="AX19" s="132">
        <f t="shared" si="5"/>
        <v>0</v>
      </c>
      <c r="AY19" s="133">
        <f>IF($L$109&gt;AY$14, 2,0)</f>
        <v>0</v>
      </c>
      <c r="AZ19" s="102">
        <f>L109</f>
        <v>0</v>
      </c>
      <c r="BA19" s="69"/>
      <c r="BB19" s="116"/>
      <c r="BC19" s="88"/>
      <c r="BD19" s="89"/>
      <c r="BN19" s="1">
        <f t="shared" si="1"/>
        <v>0</v>
      </c>
      <c r="CA19" s="1"/>
    </row>
    <row r="20" spans="1:133" ht="16.5" thickBot="1">
      <c r="A20" s="12"/>
      <c r="B20" s="338" t="s">
        <v>30</v>
      </c>
      <c r="C20" s="390"/>
      <c r="D20" s="412">
        <f t="shared" si="4"/>
        <v>0</v>
      </c>
      <c r="E20" s="127"/>
      <c r="F20" s="128"/>
      <c r="G20" s="127"/>
      <c r="H20" s="128"/>
      <c r="I20" s="127"/>
      <c r="J20" s="128"/>
      <c r="K20" s="127"/>
      <c r="L20" s="128"/>
      <c r="M20" s="127"/>
      <c r="N20" s="128"/>
      <c r="O20" s="127"/>
      <c r="P20" s="128"/>
      <c r="Q20" s="127"/>
      <c r="R20" s="128"/>
      <c r="S20" s="127"/>
      <c r="T20" s="128"/>
      <c r="U20" s="127"/>
      <c r="V20" s="128"/>
      <c r="W20" s="127"/>
      <c r="X20" s="128"/>
      <c r="Y20" s="78"/>
      <c r="Z20" s="78"/>
      <c r="AA20" s="78"/>
      <c r="AB20" s="78"/>
      <c r="AC20" s="78"/>
      <c r="AD20" s="78"/>
      <c r="AE20" s="78"/>
      <c r="AF20" s="78"/>
      <c r="AG20" s="78"/>
      <c r="AH20" s="53"/>
      <c r="AJ20" s="134"/>
      <c r="AK20" s="134"/>
      <c r="AL20" s="134"/>
      <c r="AM20" s="111"/>
      <c r="AN20" s="98" t="s">
        <v>83</v>
      </c>
      <c r="AO20" s="99" t="s">
        <v>80</v>
      </c>
      <c r="AP20" s="100">
        <f t="shared" ref="AP20:AY20" si="6">IF($L$130&gt;AP$14, 1,0)</f>
        <v>0</v>
      </c>
      <c r="AQ20" s="100">
        <f t="shared" si="6"/>
        <v>0</v>
      </c>
      <c r="AR20" s="100">
        <f t="shared" si="6"/>
        <v>0</v>
      </c>
      <c r="AS20" s="100">
        <f t="shared" si="6"/>
        <v>0</v>
      </c>
      <c r="AT20" s="100">
        <f t="shared" si="6"/>
        <v>0</v>
      </c>
      <c r="AU20" s="100">
        <f t="shared" si="6"/>
        <v>0</v>
      </c>
      <c r="AV20" s="100">
        <f t="shared" si="6"/>
        <v>0</v>
      </c>
      <c r="AW20" s="100">
        <f t="shared" si="6"/>
        <v>0</v>
      </c>
      <c r="AX20" s="100">
        <f t="shared" si="6"/>
        <v>0</v>
      </c>
      <c r="AY20" s="101">
        <f t="shared" si="6"/>
        <v>0</v>
      </c>
      <c r="AZ20" s="102">
        <f>L130</f>
        <v>0</v>
      </c>
      <c r="BA20" s="103" t="e">
        <f>F$24/$C$24</f>
        <v>#DIV/0!</v>
      </c>
      <c r="BB20" s="104" t="e">
        <f>F$25/$C$25</f>
        <v>#DIV/0!</v>
      </c>
      <c r="BC20" s="88"/>
      <c r="BD20" s="89"/>
      <c r="BN20" s="1">
        <f t="shared" si="1"/>
        <v>0</v>
      </c>
      <c r="CA20" s="1"/>
    </row>
    <row r="21" spans="1:133" ht="16.5" thickBot="1">
      <c r="A21" s="12"/>
      <c r="B21" s="340" t="s">
        <v>33</v>
      </c>
      <c r="C21" s="390"/>
      <c r="D21" s="412">
        <f t="shared" si="4"/>
        <v>0</v>
      </c>
      <c r="E21" s="127"/>
      <c r="F21" s="128"/>
      <c r="G21" s="127"/>
      <c r="H21" s="128"/>
      <c r="I21" s="127"/>
      <c r="J21" s="128"/>
      <c r="K21" s="127"/>
      <c r="L21" s="128"/>
      <c r="M21" s="127"/>
      <c r="N21" s="128"/>
      <c r="O21" s="127"/>
      <c r="P21" s="128"/>
      <c r="Q21" s="127"/>
      <c r="R21" s="128"/>
      <c r="S21" s="127"/>
      <c r="T21" s="128"/>
      <c r="U21" s="127"/>
      <c r="V21" s="128"/>
      <c r="W21" s="127"/>
      <c r="X21" s="128"/>
      <c r="Y21" s="78"/>
      <c r="Z21" s="78"/>
      <c r="AA21" s="78"/>
      <c r="AB21" s="78"/>
      <c r="AC21" s="78"/>
      <c r="AD21" s="78"/>
      <c r="AE21" s="78"/>
      <c r="AF21" s="78"/>
      <c r="AG21" s="78"/>
      <c r="AH21" s="53"/>
      <c r="AM21" s="111"/>
      <c r="AN21" s="136"/>
      <c r="AO21" s="113" t="s">
        <v>82</v>
      </c>
      <c r="AP21" s="114">
        <f t="shared" ref="AP21:AY21" si="7">IF($L$152&gt;AP$14, 1,0)</f>
        <v>0</v>
      </c>
      <c r="AQ21" s="114">
        <f t="shared" si="7"/>
        <v>0</v>
      </c>
      <c r="AR21" s="114">
        <f t="shared" si="7"/>
        <v>0</v>
      </c>
      <c r="AS21" s="114">
        <f t="shared" si="7"/>
        <v>0</v>
      </c>
      <c r="AT21" s="114">
        <f t="shared" si="7"/>
        <v>0</v>
      </c>
      <c r="AU21" s="114">
        <f t="shared" si="7"/>
        <v>0</v>
      </c>
      <c r="AV21" s="114">
        <f t="shared" si="7"/>
        <v>0</v>
      </c>
      <c r="AW21" s="114">
        <f t="shared" si="7"/>
        <v>0</v>
      </c>
      <c r="AX21" s="114">
        <f t="shared" si="7"/>
        <v>0</v>
      </c>
      <c r="AY21" s="115">
        <f t="shared" si="7"/>
        <v>0</v>
      </c>
      <c r="AZ21" s="137">
        <f>L152</f>
        <v>0</v>
      </c>
      <c r="BA21" s="138"/>
      <c r="BB21" s="139"/>
      <c r="BC21" s="88"/>
      <c r="BD21" s="89"/>
      <c r="BN21" s="1">
        <f t="shared" si="1"/>
        <v>0</v>
      </c>
      <c r="CA21" s="1"/>
    </row>
    <row r="22" spans="1:133" ht="16.5" thickBot="1">
      <c r="A22" s="12"/>
      <c r="B22" s="340" t="s">
        <v>37</v>
      </c>
      <c r="C22" s="390"/>
      <c r="D22" s="412">
        <f t="shared" si="4"/>
        <v>0</v>
      </c>
      <c r="E22" s="127"/>
      <c r="F22" s="128"/>
      <c r="G22" s="127"/>
      <c r="H22" s="128"/>
      <c r="I22" s="127"/>
      <c r="J22" s="128"/>
      <c r="K22" s="127"/>
      <c r="L22" s="128"/>
      <c r="M22" s="127"/>
      <c r="N22" s="128"/>
      <c r="O22" s="127"/>
      <c r="P22" s="128"/>
      <c r="Q22" s="127"/>
      <c r="R22" s="128"/>
      <c r="S22" s="127"/>
      <c r="T22" s="128"/>
      <c r="U22" s="127"/>
      <c r="V22" s="128"/>
      <c r="W22" s="127"/>
      <c r="X22" s="128"/>
      <c r="Y22" s="78"/>
      <c r="Z22" s="78"/>
      <c r="AA22" s="78"/>
      <c r="AB22" s="78"/>
      <c r="AC22" s="78"/>
      <c r="AD22" s="78"/>
      <c r="AE22" s="78"/>
      <c r="AF22" s="78"/>
      <c r="AG22" s="78"/>
      <c r="AH22" s="53"/>
      <c r="AM22" s="111"/>
      <c r="AO22" s="140"/>
      <c r="BA22" s="74"/>
      <c r="BB22" s="74"/>
      <c r="BC22" s="88"/>
      <c r="BD22" s="89"/>
      <c r="BN22" s="1">
        <f t="shared" si="1"/>
        <v>0</v>
      </c>
      <c r="CA22" s="1"/>
    </row>
    <row r="23" spans="1:133" ht="16.5" thickBot="1">
      <c r="A23" s="12"/>
      <c r="B23" s="340" t="s">
        <v>42</v>
      </c>
      <c r="C23" s="390"/>
      <c r="D23" s="412">
        <f t="shared" si="4"/>
        <v>0</v>
      </c>
      <c r="E23" s="127"/>
      <c r="F23" s="128"/>
      <c r="G23" s="127"/>
      <c r="H23" s="128"/>
      <c r="I23" s="127"/>
      <c r="J23" s="128"/>
      <c r="K23" s="127"/>
      <c r="L23" s="128"/>
      <c r="M23" s="127"/>
      <c r="N23" s="128"/>
      <c r="O23" s="127"/>
      <c r="P23" s="128"/>
      <c r="Q23" s="127"/>
      <c r="R23" s="128"/>
      <c r="S23" s="127"/>
      <c r="T23" s="128"/>
      <c r="U23" s="127"/>
      <c r="V23" s="128"/>
      <c r="W23" s="127"/>
      <c r="X23" s="128"/>
      <c r="Y23" s="78"/>
      <c r="Z23" s="78"/>
      <c r="AA23" s="78"/>
      <c r="AB23" s="78"/>
      <c r="AC23" s="78"/>
      <c r="AD23" s="78"/>
      <c r="AE23" s="78"/>
      <c r="AF23" s="78"/>
      <c r="AG23" s="78"/>
      <c r="AH23" s="53"/>
      <c r="AM23" s="111"/>
      <c r="AO23" s="140"/>
      <c r="BA23" s="74"/>
      <c r="BB23" s="74"/>
      <c r="BC23" s="88"/>
      <c r="BD23" s="89"/>
      <c r="BN23" s="1">
        <f t="shared" si="1"/>
        <v>0</v>
      </c>
      <c r="CA23" s="1"/>
    </row>
    <row r="24" spans="1:133" ht="16.5" thickBot="1">
      <c r="A24" s="12"/>
      <c r="B24" s="341" t="s">
        <v>16</v>
      </c>
      <c r="C24" s="390"/>
      <c r="D24" s="412">
        <f>SUM(E24:X24)</f>
        <v>0</v>
      </c>
      <c r="E24" s="127"/>
      <c r="F24" s="128"/>
      <c r="G24" s="127"/>
      <c r="H24" s="128"/>
      <c r="I24" s="127"/>
      <c r="J24" s="128"/>
      <c r="K24" s="127"/>
      <c r="L24" s="128"/>
      <c r="M24" s="127"/>
      <c r="N24" s="128"/>
      <c r="O24" s="127"/>
      <c r="P24" s="128"/>
      <c r="Q24" s="127"/>
      <c r="R24" s="128"/>
      <c r="S24" s="127"/>
      <c r="T24" s="128"/>
      <c r="U24" s="127"/>
      <c r="V24" s="128"/>
      <c r="W24" s="127"/>
      <c r="X24" s="128"/>
      <c r="Y24" s="78"/>
      <c r="Z24" s="78"/>
      <c r="AA24" s="78"/>
      <c r="AB24" s="78"/>
      <c r="AC24" s="78"/>
      <c r="AD24" s="78"/>
      <c r="AE24" s="78"/>
      <c r="AF24" s="78"/>
      <c r="AG24" s="78"/>
      <c r="AH24" s="53"/>
      <c r="AM24" s="111"/>
      <c r="AN24" s="81" t="s">
        <v>53</v>
      </c>
      <c r="AO24" s="143" t="s">
        <v>60</v>
      </c>
      <c r="AP24" s="132">
        <f t="shared" ref="AP24:AX24" si="8">IF($M$109&gt;AP$14, 1,0)</f>
        <v>0</v>
      </c>
      <c r="AQ24" s="132">
        <f t="shared" si="8"/>
        <v>0</v>
      </c>
      <c r="AR24" s="132">
        <f t="shared" si="8"/>
        <v>0</v>
      </c>
      <c r="AS24" s="132">
        <f t="shared" si="8"/>
        <v>0</v>
      </c>
      <c r="AT24" s="132">
        <f t="shared" si="8"/>
        <v>0</v>
      </c>
      <c r="AU24" s="132">
        <f t="shared" si="8"/>
        <v>0</v>
      </c>
      <c r="AV24" s="132">
        <f t="shared" si="8"/>
        <v>0</v>
      </c>
      <c r="AW24" s="132">
        <f t="shared" si="8"/>
        <v>0</v>
      </c>
      <c r="AX24" s="132">
        <f t="shared" si="8"/>
        <v>0</v>
      </c>
      <c r="AY24" s="133">
        <f>IF($M$109&gt;AY$14, 2,0)</f>
        <v>0</v>
      </c>
      <c r="AZ24" s="85">
        <f>M109</f>
        <v>0</v>
      </c>
      <c r="BA24" s="86"/>
      <c r="BB24" s="87"/>
      <c r="BC24" s="88"/>
      <c r="BD24" s="89"/>
      <c r="BN24" s="1">
        <f t="shared" si="1"/>
        <v>0</v>
      </c>
      <c r="CA24" s="1"/>
    </row>
    <row r="25" spans="1:133" ht="16.5" thickBot="1">
      <c r="A25" s="12"/>
      <c r="B25" s="341" t="s">
        <v>17</v>
      </c>
      <c r="C25" s="390"/>
      <c r="D25" s="412">
        <f t="shared" si="4"/>
        <v>0</v>
      </c>
      <c r="E25" s="127"/>
      <c r="F25" s="128"/>
      <c r="G25" s="127"/>
      <c r="H25" s="128"/>
      <c r="I25" s="127"/>
      <c r="J25" s="128"/>
      <c r="K25" s="127"/>
      <c r="L25" s="128"/>
      <c r="M25" s="127"/>
      <c r="N25" s="128"/>
      <c r="O25" s="127"/>
      <c r="P25" s="128"/>
      <c r="Q25" s="127"/>
      <c r="R25" s="128"/>
      <c r="S25" s="127"/>
      <c r="T25" s="128"/>
      <c r="U25" s="127"/>
      <c r="V25" s="128"/>
      <c r="W25" s="127"/>
      <c r="X25" s="128"/>
      <c r="Y25" s="78"/>
      <c r="Z25" s="78"/>
      <c r="AA25" s="78"/>
      <c r="AB25" s="78"/>
      <c r="AC25" s="78"/>
      <c r="AD25" s="78"/>
      <c r="AE25" s="78"/>
      <c r="AF25" s="78"/>
      <c r="AG25" s="78"/>
      <c r="AH25" s="53"/>
      <c r="AM25" s="111"/>
      <c r="AN25" s="98" t="s">
        <v>79</v>
      </c>
      <c r="AO25" s="99" t="s">
        <v>80</v>
      </c>
      <c r="AP25" s="100">
        <f t="shared" ref="AP25:AY25" si="9">IF($M$130&gt;AP$14, 1,0)</f>
        <v>0</v>
      </c>
      <c r="AQ25" s="100">
        <f t="shared" si="9"/>
        <v>0</v>
      </c>
      <c r="AR25" s="100">
        <f t="shared" si="9"/>
        <v>0</v>
      </c>
      <c r="AS25" s="100">
        <f t="shared" si="9"/>
        <v>0</v>
      </c>
      <c r="AT25" s="100">
        <f t="shared" si="9"/>
        <v>0</v>
      </c>
      <c r="AU25" s="100">
        <f t="shared" si="9"/>
        <v>0</v>
      </c>
      <c r="AV25" s="100">
        <f t="shared" si="9"/>
        <v>0</v>
      </c>
      <c r="AW25" s="100">
        <f t="shared" si="9"/>
        <v>0</v>
      </c>
      <c r="AX25" s="100">
        <f t="shared" si="9"/>
        <v>0</v>
      </c>
      <c r="AY25" s="101">
        <f t="shared" si="9"/>
        <v>0</v>
      </c>
      <c r="AZ25" s="102">
        <f>M130</f>
        <v>0</v>
      </c>
      <c r="BA25" s="103" t="e">
        <f>G$24/$C$24</f>
        <v>#DIV/0!</v>
      </c>
      <c r="BB25" s="104" t="e">
        <f>G$25/$C$25</f>
        <v>#DIV/0!</v>
      </c>
      <c r="BC25" s="88"/>
      <c r="BD25" s="89"/>
      <c r="BN25" s="1">
        <f t="shared" si="1"/>
        <v>0</v>
      </c>
      <c r="BO25" s="144"/>
      <c r="CA25" s="1"/>
    </row>
    <row r="26" spans="1:133" ht="16.5" thickBot="1">
      <c r="A26" s="12"/>
      <c r="B26" s="340" t="s">
        <v>23</v>
      </c>
      <c r="C26" s="390"/>
      <c r="D26" s="412">
        <f t="shared" si="4"/>
        <v>0</v>
      </c>
      <c r="E26" s="127"/>
      <c r="F26" s="128"/>
      <c r="G26" s="127"/>
      <c r="H26" s="128"/>
      <c r="I26" s="127"/>
      <c r="J26" s="128"/>
      <c r="K26" s="127"/>
      <c r="L26" s="128"/>
      <c r="M26" s="127"/>
      <c r="N26" s="128"/>
      <c r="O26" s="127"/>
      <c r="P26" s="128"/>
      <c r="Q26" s="127"/>
      <c r="R26" s="128"/>
      <c r="S26" s="127"/>
      <c r="T26" s="128"/>
      <c r="U26" s="127"/>
      <c r="V26" s="128"/>
      <c r="W26" s="127"/>
      <c r="X26" s="128"/>
      <c r="Y26" s="78"/>
      <c r="Z26" s="78"/>
      <c r="AA26" s="78"/>
      <c r="AB26" s="78"/>
      <c r="AC26" s="78"/>
      <c r="AD26" s="78"/>
      <c r="AE26" s="78"/>
      <c r="AF26" s="78"/>
      <c r="AG26" s="78"/>
      <c r="AH26" s="53"/>
      <c r="AM26" s="111"/>
      <c r="AN26" s="112"/>
      <c r="AO26" s="113" t="s">
        <v>82</v>
      </c>
      <c r="AP26" s="114">
        <f t="shared" ref="AP26:AY26" si="10">IF($M$152&gt;AP$14, 1,0)</f>
        <v>0</v>
      </c>
      <c r="AQ26" s="114">
        <f t="shared" si="10"/>
        <v>0</v>
      </c>
      <c r="AR26" s="114">
        <f t="shared" si="10"/>
        <v>0</v>
      </c>
      <c r="AS26" s="114">
        <f t="shared" si="10"/>
        <v>0</v>
      </c>
      <c r="AT26" s="114">
        <f t="shared" si="10"/>
        <v>0</v>
      </c>
      <c r="AU26" s="114">
        <f t="shared" si="10"/>
        <v>0</v>
      </c>
      <c r="AV26" s="114">
        <f t="shared" si="10"/>
        <v>0</v>
      </c>
      <c r="AW26" s="114">
        <f t="shared" si="10"/>
        <v>0</v>
      </c>
      <c r="AX26" s="114">
        <f t="shared" si="10"/>
        <v>0</v>
      </c>
      <c r="AY26" s="115">
        <f t="shared" si="10"/>
        <v>0</v>
      </c>
      <c r="AZ26" s="102">
        <f>M152</f>
        <v>0</v>
      </c>
      <c r="BA26" s="69"/>
      <c r="BB26" s="116"/>
      <c r="BC26" s="89"/>
      <c r="BD26" s="89"/>
      <c r="BN26" s="1">
        <f t="shared" si="1"/>
        <v>0</v>
      </c>
      <c r="CA26" s="1"/>
    </row>
    <row r="27" spans="1:133" ht="16.5" thickBot="1">
      <c r="A27" s="12"/>
      <c r="B27" s="340" t="s">
        <v>27</v>
      </c>
      <c r="C27" s="390"/>
      <c r="D27" s="412">
        <f t="shared" si="4"/>
        <v>0</v>
      </c>
      <c r="E27" s="127"/>
      <c r="F27" s="128"/>
      <c r="G27" s="127"/>
      <c r="H27" s="128"/>
      <c r="I27" s="127"/>
      <c r="J27" s="128"/>
      <c r="K27" s="127"/>
      <c r="L27" s="128"/>
      <c r="M27" s="127"/>
      <c r="N27" s="128"/>
      <c r="O27" s="127"/>
      <c r="P27" s="128"/>
      <c r="Q27" s="127"/>
      <c r="R27" s="128"/>
      <c r="S27" s="127"/>
      <c r="T27" s="128"/>
      <c r="U27" s="127"/>
      <c r="V27" s="128"/>
      <c r="W27" s="127"/>
      <c r="X27" s="128"/>
      <c r="Y27" s="78"/>
      <c r="Z27" s="78"/>
      <c r="AA27" s="78"/>
      <c r="AB27" s="78"/>
      <c r="AC27" s="78"/>
      <c r="AD27" s="78"/>
      <c r="AE27" s="78"/>
      <c r="AF27" s="78"/>
      <c r="AG27" s="78"/>
      <c r="AH27" s="53"/>
      <c r="AM27" s="111"/>
      <c r="AN27" s="112"/>
      <c r="AO27" s="125"/>
      <c r="AP27" s="70"/>
      <c r="AQ27" s="70"/>
      <c r="AR27" s="70"/>
      <c r="AS27" s="70"/>
      <c r="AT27" s="70"/>
      <c r="AU27" s="70"/>
      <c r="AV27" s="70"/>
      <c r="AW27" s="70"/>
      <c r="AX27" s="70"/>
      <c r="AY27" s="70"/>
      <c r="AZ27" s="102"/>
      <c r="BA27" s="69"/>
      <c r="BB27" s="116"/>
      <c r="BC27" s="89"/>
      <c r="BD27" s="89"/>
      <c r="CA27" s="1"/>
    </row>
    <row r="28" spans="1:133" ht="16.5" thickBot="1">
      <c r="A28" s="12"/>
      <c r="B28" s="338" t="s">
        <v>31</v>
      </c>
      <c r="C28" s="390"/>
      <c r="D28" s="412">
        <f t="shared" si="4"/>
        <v>0</v>
      </c>
      <c r="E28" s="127"/>
      <c r="F28" s="128"/>
      <c r="G28" s="127"/>
      <c r="H28" s="128"/>
      <c r="I28" s="127"/>
      <c r="J28" s="128"/>
      <c r="K28" s="127"/>
      <c r="L28" s="128"/>
      <c r="M28" s="127"/>
      <c r="N28" s="128"/>
      <c r="O28" s="127"/>
      <c r="P28" s="128"/>
      <c r="Q28" s="127"/>
      <c r="R28" s="128"/>
      <c r="S28" s="127"/>
      <c r="T28" s="128"/>
      <c r="U28" s="127"/>
      <c r="V28" s="128"/>
      <c r="W28" s="127"/>
      <c r="X28" s="128"/>
      <c r="Y28" s="78"/>
      <c r="Z28" s="78"/>
      <c r="AA28" s="78"/>
      <c r="AB28" s="78"/>
      <c r="AC28" s="78"/>
      <c r="AD28" s="78"/>
      <c r="AE28" s="78"/>
      <c r="AF28" s="78"/>
      <c r="AG28" s="78"/>
      <c r="AH28" s="53"/>
      <c r="AM28" s="111"/>
      <c r="AN28" s="131" t="s">
        <v>53</v>
      </c>
      <c r="AO28" s="81" t="s">
        <v>60</v>
      </c>
      <c r="AP28" s="132">
        <f t="shared" ref="AP28:AX28" si="11">IF($N$109&gt;AP$14, 1,0)</f>
        <v>0</v>
      </c>
      <c r="AQ28" s="132">
        <f t="shared" si="11"/>
        <v>0</v>
      </c>
      <c r="AR28" s="132">
        <f t="shared" si="11"/>
        <v>0</v>
      </c>
      <c r="AS28" s="132">
        <f t="shared" si="11"/>
        <v>0</v>
      </c>
      <c r="AT28" s="132">
        <f t="shared" si="11"/>
        <v>0</v>
      </c>
      <c r="AU28" s="132">
        <f t="shared" si="11"/>
        <v>0</v>
      </c>
      <c r="AV28" s="132">
        <f t="shared" si="11"/>
        <v>0</v>
      </c>
      <c r="AW28" s="132">
        <f t="shared" si="11"/>
        <v>0</v>
      </c>
      <c r="AX28" s="132">
        <f t="shared" si="11"/>
        <v>0</v>
      </c>
      <c r="AY28" s="133">
        <f>IF($N$109&gt;AY$14, 2,0)</f>
        <v>0</v>
      </c>
      <c r="AZ28" s="102">
        <f>N109</f>
        <v>0</v>
      </c>
      <c r="BA28" s="69"/>
      <c r="BB28" s="116"/>
      <c r="BC28" s="89"/>
      <c r="BD28" s="89"/>
      <c r="CA28" s="1"/>
    </row>
    <row r="29" spans="1:133" ht="16.5" thickBot="1">
      <c r="A29" s="12"/>
      <c r="B29" s="341" t="s">
        <v>34</v>
      </c>
      <c r="C29" s="390"/>
      <c r="D29" s="412">
        <f t="shared" si="4"/>
        <v>0</v>
      </c>
      <c r="E29" s="127"/>
      <c r="F29" s="128"/>
      <c r="G29" s="127"/>
      <c r="H29" s="128"/>
      <c r="I29" s="127"/>
      <c r="J29" s="128"/>
      <c r="K29" s="127"/>
      <c r="L29" s="128"/>
      <c r="M29" s="127"/>
      <c r="N29" s="128"/>
      <c r="O29" s="127"/>
      <c r="P29" s="128"/>
      <c r="Q29" s="127"/>
      <c r="R29" s="128"/>
      <c r="S29" s="127"/>
      <c r="T29" s="128"/>
      <c r="U29" s="127"/>
      <c r="V29" s="128"/>
      <c r="W29" s="127"/>
      <c r="X29" s="128"/>
      <c r="Y29" s="78"/>
      <c r="Z29" s="78"/>
      <c r="AA29" s="78"/>
      <c r="AB29" s="78"/>
      <c r="AC29" s="78"/>
      <c r="AD29" s="78"/>
      <c r="AE29" s="78"/>
      <c r="AF29" s="78"/>
      <c r="AG29" s="78"/>
      <c r="AH29" s="53"/>
      <c r="AM29" s="111"/>
      <c r="AN29" s="98" t="s">
        <v>83</v>
      </c>
      <c r="AO29" s="99" t="s">
        <v>80</v>
      </c>
      <c r="AP29" s="145">
        <f t="shared" ref="AP29:AY29" si="12">IF($N$130&gt;AP$14, 1,0)</f>
        <v>0</v>
      </c>
      <c r="AQ29" s="145">
        <f t="shared" si="12"/>
        <v>0</v>
      </c>
      <c r="AR29" s="145">
        <f t="shared" si="12"/>
        <v>0</v>
      </c>
      <c r="AS29" s="145">
        <f t="shared" si="12"/>
        <v>0</v>
      </c>
      <c r="AT29" s="145">
        <f t="shared" si="12"/>
        <v>0</v>
      </c>
      <c r="AU29" s="145">
        <f t="shared" si="12"/>
        <v>0</v>
      </c>
      <c r="AV29" s="145">
        <f t="shared" si="12"/>
        <v>0</v>
      </c>
      <c r="AW29" s="145">
        <f t="shared" si="12"/>
        <v>0</v>
      </c>
      <c r="AX29" s="145">
        <f t="shared" si="12"/>
        <v>0</v>
      </c>
      <c r="AY29" s="146">
        <f t="shared" si="12"/>
        <v>0</v>
      </c>
      <c r="AZ29" s="102">
        <f>N130</f>
        <v>0</v>
      </c>
      <c r="BA29" s="103" t="e">
        <f>H$24/$C$24</f>
        <v>#DIV/0!</v>
      </c>
      <c r="BB29" s="104" t="e">
        <f>H$25/$C$25</f>
        <v>#DIV/0!</v>
      </c>
      <c r="BC29" s="89"/>
      <c r="BD29" s="89"/>
      <c r="CA29" s="1"/>
    </row>
    <row r="30" spans="1:133" ht="16.5" thickBot="1">
      <c r="A30" s="12"/>
      <c r="B30" s="341" t="s">
        <v>38</v>
      </c>
      <c r="C30" s="390"/>
      <c r="D30" s="412">
        <f t="shared" si="4"/>
        <v>0</v>
      </c>
      <c r="E30" s="127"/>
      <c r="F30" s="128"/>
      <c r="G30" s="127"/>
      <c r="H30" s="128"/>
      <c r="I30" s="127"/>
      <c r="J30" s="128"/>
      <c r="K30" s="127"/>
      <c r="L30" s="128"/>
      <c r="M30" s="127"/>
      <c r="N30" s="128"/>
      <c r="O30" s="127"/>
      <c r="P30" s="128"/>
      <c r="Q30" s="127"/>
      <c r="R30" s="128"/>
      <c r="S30" s="127"/>
      <c r="T30" s="128"/>
      <c r="U30" s="127"/>
      <c r="V30" s="128"/>
      <c r="W30" s="127"/>
      <c r="X30" s="128"/>
      <c r="Y30" s="78"/>
      <c r="Z30" s="78"/>
      <c r="AA30" s="78"/>
      <c r="AB30" s="78"/>
      <c r="AC30" s="78"/>
      <c r="AD30" s="78"/>
      <c r="AE30" s="78"/>
      <c r="AF30" s="78"/>
      <c r="AG30" s="78"/>
      <c r="AH30" s="53"/>
      <c r="AM30" s="111"/>
      <c r="AN30" s="136"/>
      <c r="AO30" s="113" t="s">
        <v>82</v>
      </c>
      <c r="AP30" s="147">
        <f t="shared" ref="AP30:AY30" si="13">IF($N$152&gt;AP$14, 1,0)</f>
        <v>0</v>
      </c>
      <c r="AQ30" s="147">
        <f t="shared" si="13"/>
        <v>0</v>
      </c>
      <c r="AR30" s="147">
        <f t="shared" si="13"/>
        <v>0</v>
      </c>
      <c r="AS30" s="147">
        <f t="shared" si="13"/>
        <v>0</v>
      </c>
      <c r="AT30" s="147">
        <f t="shared" si="13"/>
        <v>0</v>
      </c>
      <c r="AU30" s="147">
        <f t="shared" si="13"/>
        <v>0</v>
      </c>
      <c r="AV30" s="147">
        <f t="shared" si="13"/>
        <v>0</v>
      </c>
      <c r="AW30" s="147">
        <f t="shared" si="13"/>
        <v>0</v>
      </c>
      <c r="AX30" s="147">
        <f t="shared" si="13"/>
        <v>0</v>
      </c>
      <c r="AY30" s="148">
        <f t="shared" si="13"/>
        <v>0</v>
      </c>
      <c r="AZ30" s="137">
        <f>N152</f>
        <v>0</v>
      </c>
      <c r="BA30" s="138"/>
      <c r="BB30" s="139"/>
      <c r="BC30" s="89"/>
      <c r="BD30" s="89"/>
      <c r="CA30" s="1"/>
    </row>
    <row r="31" spans="1:133" ht="16.5" thickBot="1">
      <c r="A31" s="12"/>
      <c r="B31" s="340" t="s">
        <v>43</v>
      </c>
      <c r="C31" s="390"/>
      <c r="D31" s="412">
        <f t="shared" si="4"/>
        <v>0</v>
      </c>
      <c r="E31" s="127"/>
      <c r="F31" s="128"/>
      <c r="G31" s="127"/>
      <c r="H31" s="128"/>
      <c r="I31" s="127"/>
      <c r="J31" s="128"/>
      <c r="K31" s="127"/>
      <c r="L31" s="128"/>
      <c r="M31" s="127"/>
      <c r="N31" s="128"/>
      <c r="O31" s="127"/>
      <c r="P31" s="128"/>
      <c r="Q31" s="127"/>
      <c r="R31" s="128"/>
      <c r="S31" s="127"/>
      <c r="T31" s="128"/>
      <c r="U31" s="127"/>
      <c r="V31" s="128"/>
      <c r="W31" s="127"/>
      <c r="X31" s="128"/>
      <c r="Y31" s="78"/>
      <c r="Z31" s="78"/>
      <c r="AA31" s="78"/>
      <c r="AB31" s="78"/>
      <c r="AC31" s="78"/>
      <c r="AD31" s="78"/>
      <c r="AE31" s="78"/>
      <c r="AF31" s="78"/>
      <c r="AG31" s="78"/>
      <c r="AH31" s="53"/>
      <c r="AM31" s="111"/>
      <c r="BA31" s="74"/>
      <c r="BB31" s="74"/>
      <c r="CA31" s="1"/>
    </row>
    <row r="32" spans="1:133" ht="16.5" thickBot="1">
      <c r="A32" s="12"/>
      <c r="B32" s="413" t="s">
        <v>45</v>
      </c>
      <c r="C32" s="390"/>
      <c r="D32" s="412">
        <f t="shared" si="4"/>
        <v>0</v>
      </c>
      <c r="E32" s="151"/>
      <c r="F32" s="152"/>
      <c r="G32" s="151"/>
      <c r="H32" s="152"/>
      <c r="I32" s="151"/>
      <c r="J32" s="152"/>
      <c r="K32" s="151"/>
      <c r="L32" s="152"/>
      <c r="M32" s="151"/>
      <c r="N32" s="152"/>
      <c r="O32" s="151"/>
      <c r="P32" s="152"/>
      <c r="Q32" s="151"/>
      <c r="R32" s="152"/>
      <c r="S32" s="151"/>
      <c r="T32" s="152"/>
      <c r="U32" s="151"/>
      <c r="V32" s="152"/>
      <c r="W32" s="151"/>
      <c r="X32" s="152"/>
      <c r="Y32" s="78"/>
      <c r="Z32" s="78"/>
      <c r="AA32" s="78"/>
      <c r="AB32" s="78"/>
      <c r="AC32" s="78"/>
      <c r="AD32" s="78"/>
      <c r="AE32" s="78"/>
      <c r="AF32" s="78"/>
      <c r="AG32" s="78"/>
      <c r="AH32" s="53"/>
      <c r="AM32" s="68"/>
      <c r="AN32" s="81" t="s">
        <v>54</v>
      </c>
      <c r="AO32" s="81" t="s">
        <v>60</v>
      </c>
      <c r="AP32" s="132">
        <f t="shared" ref="AP32:AY32" si="14">IF($O$109&gt;AP$14, 1,0)</f>
        <v>0</v>
      </c>
      <c r="AQ32" s="132">
        <f t="shared" si="14"/>
        <v>0</v>
      </c>
      <c r="AR32" s="132">
        <f t="shared" si="14"/>
        <v>0</v>
      </c>
      <c r="AS32" s="132">
        <f t="shared" si="14"/>
        <v>0</v>
      </c>
      <c r="AT32" s="132">
        <f t="shared" si="14"/>
        <v>0</v>
      </c>
      <c r="AU32" s="132">
        <f t="shared" si="14"/>
        <v>0</v>
      </c>
      <c r="AV32" s="132">
        <f t="shared" si="14"/>
        <v>0</v>
      </c>
      <c r="AW32" s="132">
        <f t="shared" si="14"/>
        <v>0</v>
      </c>
      <c r="AX32" s="132">
        <f t="shared" si="14"/>
        <v>0</v>
      </c>
      <c r="AY32" s="132">
        <f t="shared" si="14"/>
        <v>0</v>
      </c>
      <c r="AZ32" s="85">
        <f>O109</f>
        <v>0</v>
      </c>
      <c r="BA32" s="86"/>
      <c r="BB32" s="87"/>
      <c r="CA32" s="1"/>
      <c r="CB32" s="7"/>
      <c r="CC32" s="7"/>
    </row>
    <row r="33" spans="1:79" s="1" customFormat="1" ht="24.75" customHeight="1" thickBot="1">
      <c r="A33" s="12"/>
      <c r="B33" s="290" t="s">
        <v>84</v>
      </c>
      <c r="C33" s="389">
        <f>SUM(C18:C32)</f>
        <v>0</v>
      </c>
      <c r="D33" s="303">
        <f>SUM(E33:X33)</f>
        <v>0</v>
      </c>
      <c r="E33" s="304">
        <f t="shared" ref="E33:T33" si="15">SUM(E18:E32)</f>
        <v>0</v>
      </c>
      <c r="F33" s="305">
        <f t="shared" si="15"/>
        <v>0</v>
      </c>
      <c r="G33" s="304">
        <f t="shared" si="15"/>
        <v>0</v>
      </c>
      <c r="H33" s="305">
        <f t="shared" si="15"/>
        <v>0</v>
      </c>
      <c r="I33" s="304">
        <f t="shared" si="15"/>
        <v>0</v>
      </c>
      <c r="J33" s="305">
        <f t="shared" si="15"/>
        <v>0</v>
      </c>
      <c r="K33" s="304">
        <f t="shared" si="15"/>
        <v>0</v>
      </c>
      <c r="L33" s="305">
        <f t="shared" si="15"/>
        <v>0</v>
      </c>
      <c r="M33" s="306">
        <f t="shared" si="15"/>
        <v>0</v>
      </c>
      <c r="N33" s="307">
        <f t="shared" si="15"/>
        <v>0</v>
      </c>
      <c r="O33" s="307">
        <f t="shared" si="15"/>
        <v>0</v>
      </c>
      <c r="P33" s="305">
        <f t="shared" si="15"/>
        <v>0</v>
      </c>
      <c r="Q33" s="304">
        <f t="shared" si="15"/>
        <v>0</v>
      </c>
      <c r="R33" s="305">
        <f t="shared" si="15"/>
        <v>0</v>
      </c>
      <c r="S33" s="306">
        <f t="shared" si="15"/>
        <v>0</v>
      </c>
      <c r="T33" s="305">
        <f t="shared" si="15"/>
        <v>0</v>
      </c>
      <c r="U33" s="306">
        <f t="shared" ref="U33:X33" si="16">SUM(U18:U32)</f>
        <v>0</v>
      </c>
      <c r="V33" s="305">
        <f t="shared" si="16"/>
        <v>0</v>
      </c>
      <c r="W33" s="306">
        <f t="shared" si="16"/>
        <v>0</v>
      </c>
      <c r="X33" s="305">
        <f t="shared" si="16"/>
        <v>0</v>
      </c>
      <c r="Y33" s="78"/>
      <c r="Z33" s="78"/>
      <c r="AA33" s="78"/>
      <c r="AB33" s="78"/>
      <c r="AC33" s="78"/>
      <c r="AD33" s="78"/>
      <c r="AE33" s="78"/>
      <c r="AF33" s="78"/>
      <c r="AG33" s="78"/>
      <c r="AH33" s="53"/>
      <c r="AI33" s="6"/>
      <c r="AJ33" s="6"/>
      <c r="AK33" s="6"/>
      <c r="AL33" s="6"/>
      <c r="AM33" s="7"/>
      <c r="AN33" s="112"/>
      <c r="AO33" s="70"/>
      <c r="AP33" s="70"/>
      <c r="AQ33" s="70"/>
      <c r="AR33" s="70"/>
      <c r="AS33" s="70"/>
      <c r="AT33" s="70"/>
      <c r="AU33" s="70"/>
      <c r="AV33" s="70"/>
      <c r="AW33" s="70"/>
      <c r="AX33" s="70"/>
      <c r="AY33" s="70"/>
      <c r="AZ33" s="102"/>
      <c r="BA33" s="70"/>
      <c r="BB33" s="162"/>
      <c r="BZ33" s="7"/>
      <c r="CA33" s="7"/>
    </row>
    <row r="34" spans="1:79" s="1" customFormat="1">
      <c r="A34" s="12"/>
      <c r="B34" s="622" t="s">
        <v>163</v>
      </c>
      <c r="C34" s="567" t="s">
        <v>159</v>
      </c>
      <c r="D34" s="568"/>
      <c r="E34" s="359">
        <f>(VDSR.Total.Cores/2)-K108</f>
        <v>44</v>
      </c>
      <c r="F34" s="360">
        <f>(VDSR.Total.Cores/2)-L$108</f>
        <v>44</v>
      </c>
      <c r="G34" s="361">
        <f>(VDSR.Total.Cores/2)-M108</f>
        <v>44</v>
      </c>
      <c r="H34" s="360">
        <f>(VDSR.Total.Cores/2)-N$108</f>
        <v>44</v>
      </c>
      <c r="I34" s="361">
        <f>(VDSR.Total.Cores/2)-O108</f>
        <v>44</v>
      </c>
      <c r="J34" s="360">
        <f>(VDSR.Total.Cores/2)-P$108</f>
        <v>44</v>
      </c>
      <c r="K34" s="361">
        <f>(VDSR.Total.Cores/2)-Q108</f>
        <v>44</v>
      </c>
      <c r="L34" s="360">
        <f>(VDSR.Total.Cores/2)-R$108</f>
        <v>44</v>
      </c>
      <c r="M34" s="359">
        <f>(VDSR.Total.Cores/2)-S108</f>
        <v>44</v>
      </c>
      <c r="N34" s="362">
        <f>(VDSR.Total.Cores/2)-T$108</f>
        <v>44</v>
      </c>
      <c r="O34" s="362">
        <f>(VDSR.Total.Cores/2)-U108</f>
        <v>44</v>
      </c>
      <c r="P34" s="360">
        <f>(VDSR.Total.Cores/2)-V$108</f>
        <v>44</v>
      </c>
      <c r="Q34" s="361">
        <f>(VDSR.Total.Cores/2)-W108</f>
        <v>44</v>
      </c>
      <c r="R34" s="360">
        <f>(VDSR.Total.Cores/2)-X$108</f>
        <v>44</v>
      </c>
      <c r="S34" s="359">
        <f>(VDSR.Total.Cores/2)-Y108</f>
        <v>44</v>
      </c>
      <c r="T34" s="360">
        <f>(VDSR.Total.Cores/2)-Z$108</f>
        <v>44</v>
      </c>
      <c r="U34" s="359">
        <f>(VDSR.Total.Cores/2)-AA108</f>
        <v>44</v>
      </c>
      <c r="V34" s="360">
        <f>(VDSR.Total.Cores/2)-AB$108</f>
        <v>44</v>
      </c>
      <c r="W34" s="359">
        <f>(VDSR.Total.Cores/2)-AC108</f>
        <v>44</v>
      </c>
      <c r="X34" s="360">
        <f>(VDSR.Total.Cores/2)-AD$108</f>
        <v>44</v>
      </c>
      <c r="Y34" s="78"/>
      <c r="Z34" s="78"/>
      <c r="AA34" s="78"/>
      <c r="AB34" s="78"/>
      <c r="AC34" s="78"/>
      <c r="AD34" s="78"/>
      <c r="AE34" s="78"/>
      <c r="AF34" s="78"/>
      <c r="AG34" s="78"/>
      <c r="AH34" s="53"/>
      <c r="AI34" s="6"/>
      <c r="AJ34" s="6"/>
      <c r="AK34" s="6"/>
      <c r="AL34" s="6"/>
      <c r="AN34" s="131" t="s">
        <v>54</v>
      </c>
      <c r="AO34" s="81" t="s">
        <v>60</v>
      </c>
      <c r="AP34" s="132">
        <f t="shared" ref="AP34:AY34" si="17">IF($P$109&gt;AP$14, 1,0)</f>
        <v>0</v>
      </c>
      <c r="AQ34" s="132">
        <f t="shared" si="17"/>
        <v>0</v>
      </c>
      <c r="AR34" s="132">
        <f t="shared" si="17"/>
        <v>0</v>
      </c>
      <c r="AS34" s="132">
        <f t="shared" si="17"/>
        <v>0</v>
      </c>
      <c r="AT34" s="132">
        <f t="shared" si="17"/>
        <v>0</v>
      </c>
      <c r="AU34" s="132">
        <f t="shared" si="17"/>
        <v>0</v>
      </c>
      <c r="AV34" s="132">
        <f t="shared" si="17"/>
        <v>0</v>
      </c>
      <c r="AW34" s="132">
        <f t="shared" si="17"/>
        <v>0</v>
      </c>
      <c r="AX34" s="132">
        <f t="shared" si="17"/>
        <v>0</v>
      </c>
      <c r="AY34" s="132">
        <f t="shared" si="17"/>
        <v>0</v>
      </c>
      <c r="AZ34" s="102">
        <f>P109</f>
        <v>0</v>
      </c>
      <c r="BA34" s="69"/>
      <c r="BB34" s="116"/>
      <c r="BZ34" s="7"/>
      <c r="CA34" s="7"/>
    </row>
    <row r="35" spans="1:79" s="1" customFormat="1">
      <c r="A35" s="12"/>
      <c r="B35" s="623"/>
      <c r="C35" s="569" t="s">
        <v>160</v>
      </c>
      <c r="D35" s="570"/>
      <c r="E35" s="363">
        <f t="shared" ref="E35:T35" si="18">(VDSR.Total.Mem/2)-K$129</f>
        <v>128</v>
      </c>
      <c r="F35" s="364">
        <f t="shared" si="18"/>
        <v>128</v>
      </c>
      <c r="G35" s="365">
        <f t="shared" si="18"/>
        <v>128</v>
      </c>
      <c r="H35" s="366">
        <f t="shared" si="18"/>
        <v>128</v>
      </c>
      <c r="I35" s="365">
        <f t="shared" si="18"/>
        <v>128</v>
      </c>
      <c r="J35" s="366">
        <f t="shared" si="18"/>
        <v>128</v>
      </c>
      <c r="K35" s="365">
        <f t="shared" si="18"/>
        <v>128</v>
      </c>
      <c r="L35" s="366">
        <f t="shared" si="18"/>
        <v>128</v>
      </c>
      <c r="M35" s="363">
        <f t="shared" si="18"/>
        <v>128</v>
      </c>
      <c r="N35" s="414">
        <f t="shared" si="18"/>
        <v>128</v>
      </c>
      <c r="O35" s="414">
        <f t="shared" si="18"/>
        <v>128</v>
      </c>
      <c r="P35" s="366">
        <f t="shared" si="18"/>
        <v>128</v>
      </c>
      <c r="Q35" s="365">
        <f t="shared" si="18"/>
        <v>128</v>
      </c>
      <c r="R35" s="366">
        <f t="shared" si="18"/>
        <v>128</v>
      </c>
      <c r="S35" s="363">
        <f t="shared" si="18"/>
        <v>128</v>
      </c>
      <c r="T35" s="366">
        <f t="shared" si="18"/>
        <v>128</v>
      </c>
      <c r="U35" s="363">
        <f t="shared" ref="U35" si="19">(VDSR.Total.Mem/2)-AA$129</f>
        <v>128</v>
      </c>
      <c r="V35" s="366">
        <f t="shared" ref="V35" si="20">(VDSR.Total.Mem/2)-AB$129</f>
        <v>128</v>
      </c>
      <c r="W35" s="363">
        <f t="shared" ref="W35" si="21">(VDSR.Total.Mem/2)-AC$129</f>
        <v>128</v>
      </c>
      <c r="X35" s="366">
        <f t="shared" ref="X35" si="22">(VDSR.Total.Mem/2)-AD$129</f>
        <v>128</v>
      </c>
      <c r="Y35" s="78"/>
      <c r="Z35" s="78"/>
      <c r="AA35" s="78"/>
      <c r="AB35" s="78"/>
      <c r="AC35" s="78"/>
      <c r="AD35" s="78"/>
      <c r="AE35" s="78"/>
      <c r="AF35" s="78"/>
      <c r="AG35" s="78"/>
      <c r="AH35" s="53"/>
      <c r="AI35" s="6"/>
      <c r="AJ35" s="6"/>
      <c r="AK35" s="6"/>
      <c r="AL35" s="6"/>
      <c r="AM35" s="55"/>
      <c r="AN35" s="98" t="s">
        <v>83</v>
      </c>
      <c r="AO35" s="99" t="s">
        <v>80</v>
      </c>
      <c r="AP35" s="145">
        <f t="shared" ref="AP35:AY35" si="23">IF($P$130&gt;AP$14, 1,0)</f>
        <v>0</v>
      </c>
      <c r="AQ35" s="145">
        <f t="shared" si="23"/>
        <v>0</v>
      </c>
      <c r="AR35" s="145">
        <f t="shared" si="23"/>
        <v>0</v>
      </c>
      <c r="AS35" s="145">
        <f t="shared" si="23"/>
        <v>0</v>
      </c>
      <c r="AT35" s="145">
        <f t="shared" si="23"/>
        <v>0</v>
      </c>
      <c r="AU35" s="145">
        <f t="shared" si="23"/>
        <v>0</v>
      </c>
      <c r="AV35" s="145">
        <f t="shared" si="23"/>
        <v>0</v>
      </c>
      <c r="AW35" s="145">
        <f t="shared" si="23"/>
        <v>0</v>
      </c>
      <c r="AX35" s="145">
        <f t="shared" si="23"/>
        <v>0</v>
      </c>
      <c r="AY35" s="145">
        <f t="shared" si="23"/>
        <v>0</v>
      </c>
      <c r="AZ35" s="102">
        <f>P130</f>
        <v>0</v>
      </c>
      <c r="BA35" s="103" t="e">
        <f>H$24/$C$24</f>
        <v>#DIV/0!</v>
      </c>
      <c r="BB35" s="104" t="e">
        <f>H$25/$C$25</f>
        <v>#DIV/0!</v>
      </c>
      <c r="BZ35" s="7"/>
      <c r="CA35" s="7"/>
    </row>
    <row r="36" spans="1:79" s="1" customFormat="1" ht="16.5" customHeight="1" thickBot="1">
      <c r="A36" s="12"/>
      <c r="B36" s="624"/>
      <c r="C36" s="571" t="s">
        <v>161</v>
      </c>
      <c r="D36" s="572"/>
      <c r="E36" s="573">
        <f>VDSR.Total.HD-K$151</f>
        <v>1116</v>
      </c>
      <c r="F36" s="512"/>
      <c r="G36" s="511">
        <f>VDSR.Total.HD-M$151</f>
        <v>1116</v>
      </c>
      <c r="H36" s="512"/>
      <c r="I36" s="511">
        <f>VDSR.Total.HD-O$151</f>
        <v>1116</v>
      </c>
      <c r="J36" s="512"/>
      <c r="K36" s="511">
        <f>VDSR.Total.HD-Q$151</f>
        <v>1116</v>
      </c>
      <c r="L36" s="512"/>
      <c r="M36" s="511">
        <f>VDSR.Total.HD-S$151</f>
        <v>1116</v>
      </c>
      <c r="N36" s="574"/>
      <c r="O36" s="573">
        <f>VDSR.Total.HD-U$151</f>
        <v>1116</v>
      </c>
      <c r="P36" s="512"/>
      <c r="Q36" s="511">
        <f>VDSR.Total.HD-W$151</f>
        <v>1116</v>
      </c>
      <c r="R36" s="512"/>
      <c r="S36" s="511">
        <f>VDSR.Total.HD-Y$151</f>
        <v>1116</v>
      </c>
      <c r="T36" s="512"/>
      <c r="U36" s="511">
        <f>VDSR.Total.HD-AA$151</f>
        <v>1116</v>
      </c>
      <c r="V36" s="512"/>
      <c r="W36" s="511">
        <f>VDSR.Total.HD-AC$151</f>
        <v>1116</v>
      </c>
      <c r="X36" s="512"/>
      <c r="Y36" s="78"/>
      <c r="Z36" s="78"/>
      <c r="AA36" s="78"/>
      <c r="AB36" s="78"/>
      <c r="AC36" s="78"/>
      <c r="AD36" s="78"/>
      <c r="AE36" s="78"/>
      <c r="AF36" s="78"/>
      <c r="AG36" s="78"/>
      <c r="AH36" s="53"/>
      <c r="AI36" s="6"/>
      <c r="AJ36" s="6"/>
      <c r="AK36" s="6"/>
      <c r="AL36" s="6"/>
      <c r="AM36" s="173"/>
      <c r="AN36" s="136"/>
      <c r="AO36" s="113" t="s">
        <v>82</v>
      </c>
      <c r="AP36" s="147">
        <f t="shared" ref="AP36:AY36" si="24">IF($P$152&gt;AP$14, 1,0)</f>
        <v>0</v>
      </c>
      <c r="AQ36" s="147">
        <f t="shared" si="24"/>
        <v>0</v>
      </c>
      <c r="AR36" s="147">
        <f t="shared" si="24"/>
        <v>0</v>
      </c>
      <c r="AS36" s="147">
        <f t="shared" si="24"/>
        <v>0</v>
      </c>
      <c r="AT36" s="147">
        <f t="shared" si="24"/>
        <v>0</v>
      </c>
      <c r="AU36" s="147">
        <f t="shared" si="24"/>
        <v>0</v>
      </c>
      <c r="AV36" s="147">
        <f t="shared" si="24"/>
        <v>0</v>
      </c>
      <c r="AW36" s="147">
        <f t="shared" si="24"/>
        <v>0</v>
      </c>
      <c r="AX36" s="147">
        <f t="shared" si="24"/>
        <v>0</v>
      </c>
      <c r="AY36" s="147">
        <f t="shared" si="24"/>
        <v>0</v>
      </c>
      <c r="AZ36" s="137">
        <f>P152</f>
        <v>0</v>
      </c>
      <c r="BA36" s="138"/>
      <c r="BB36" s="139"/>
      <c r="BZ36" s="7"/>
      <c r="CA36" s="7"/>
    </row>
    <row r="37" spans="1:79" s="1" customFormat="1" ht="16.5" thickBot="1">
      <c r="A37" s="12"/>
      <c r="B37" s="622" t="s">
        <v>232</v>
      </c>
      <c r="C37" s="640" t="s">
        <v>87</v>
      </c>
      <c r="D37" s="641"/>
      <c r="E37" s="513">
        <f>IF($C$24&gt;0,((E24+F24)*Pack.DAMP.Perf)/Pack.MPS.Total,0)</f>
        <v>0</v>
      </c>
      <c r="F37" s="514"/>
      <c r="G37" s="513">
        <f>IF($C$24&gt;0,((G24+H24)*Pack.DAMP.Perf)/Pack.MPS.Total,0)</f>
        <v>0</v>
      </c>
      <c r="H37" s="514"/>
      <c r="I37" s="513">
        <f>IF($C$24&gt;0,((I24+J24)*Pack.DAMP.Perf)/Pack.MPS.Total,0)</f>
        <v>0</v>
      </c>
      <c r="J37" s="514"/>
      <c r="K37" s="513">
        <f>IF($C$24&gt;0,((K24+L24)*Pack.DAMP.Perf)/Pack.MPS.Total,0)</f>
        <v>0</v>
      </c>
      <c r="L37" s="514"/>
      <c r="M37" s="513">
        <f>IF($C$24&gt;0,((M24+N24)*Pack.DAMP.Perf)/Pack.MPS.Total,0)</f>
        <v>0</v>
      </c>
      <c r="N37" s="514"/>
      <c r="O37" s="513">
        <f>IF($C$24&gt;0,((O24+P24)*Pack.DAMP.Perf)/Pack.MPS.Total,0)</f>
        <v>0</v>
      </c>
      <c r="P37" s="514"/>
      <c r="Q37" s="513">
        <f>IF($C$24&gt;0,((Q24+R24)*Pack.DAMP.Perf)/Pack.MPS.Total,0)</f>
        <v>0</v>
      </c>
      <c r="R37" s="514"/>
      <c r="S37" s="513">
        <f>IF($C$24&gt;0,((S24+T24)*Pack.DAMP.Perf)/Pack.MPS.Total,0)</f>
        <v>0</v>
      </c>
      <c r="T37" s="514"/>
      <c r="U37" s="513">
        <f>IF($C$24&gt;0,((U24+V24)*Pack.DAMP.Perf)/Pack.MPS.Total,0)</f>
        <v>0</v>
      </c>
      <c r="V37" s="514"/>
      <c r="W37" s="513">
        <f>IF($C$24&gt;0,((W24+X24)*Pack.DAMP.Perf)/Pack.MPS.Total,0)</f>
        <v>0</v>
      </c>
      <c r="X37" s="514"/>
      <c r="Y37" s="78"/>
      <c r="Z37" s="78"/>
      <c r="AA37" s="78"/>
      <c r="AB37" s="78"/>
      <c r="AC37" s="78"/>
      <c r="AD37" s="78"/>
      <c r="AE37" s="78"/>
      <c r="AF37" s="78"/>
      <c r="AG37" s="78"/>
      <c r="AH37" s="53"/>
      <c r="AI37" s="6"/>
      <c r="AJ37" s="6"/>
      <c r="AK37" s="6"/>
      <c r="AL37" s="6"/>
      <c r="AM37" s="173"/>
      <c r="AN37" s="174"/>
      <c r="AO37" s="8"/>
      <c r="AP37" s="8"/>
      <c r="AQ37" s="8"/>
      <c r="AR37" s="70"/>
      <c r="AS37" s="175"/>
      <c r="AT37" s="70"/>
      <c r="AU37" s="70"/>
      <c r="AV37" s="8"/>
      <c r="AW37" s="8"/>
      <c r="AX37" s="8"/>
      <c r="AY37" s="8"/>
      <c r="AZ37" s="9"/>
      <c r="BA37" s="8"/>
      <c r="BB37" s="8"/>
      <c r="BZ37" s="7"/>
      <c r="CA37" s="7"/>
    </row>
    <row r="38" spans="1:79" s="1" customFormat="1" ht="16.5" thickBot="1">
      <c r="A38" s="12"/>
      <c r="B38" s="624"/>
      <c r="C38" s="577" t="s">
        <v>49</v>
      </c>
      <c r="D38" s="578"/>
      <c r="E38" s="515">
        <f>IF(OR($C$25&gt;0,Pack.SS7.MPS&gt;0),((E25+F25)*Pack.SS7MP.Perf)/Pack.SS7.MPS,0)</f>
        <v>0</v>
      </c>
      <c r="F38" s="516"/>
      <c r="G38" s="515">
        <f>IF($C$25&gt;0,((G25+H25)*Pack.SS7MP.Perf)/Pack.SS7.MPS,0)</f>
        <v>0</v>
      </c>
      <c r="H38" s="516"/>
      <c r="I38" s="515">
        <f>IF($C$25&gt;0,((I25+J25)*Pack.SS7MP.Perf)/Pack.SS7.MPS,0)</f>
        <v>0</v>
      </c>
      <c r="J38" s="516"/>
      <c r="K38" s="515">
        <f>IF($C$25&gt;0,((K25+L25)*Pack.SS7MP.Perf)/Pack.SS7.MPS,0)</f>
        <v>0</v>
      </c>
      <c r="L38" s="516"/>
      <c r="M38" s="515">
        <f>IF($C$25&gt;0,((M25+N25)*Pack.SS7MP.Perf)/Pack.SS7.MPS,0)</f>
        <v>0</v>
      </c>
      <c r="N38" s="516"/>
      <c r="O38" s="515">
        <f>IF($C$25&gt;0,((O25+P25)*Pack.SS7MP.Perf)/Pack.SS7.MPS,0)</f>
        <v>0</v>
      </c>
      <c r="P38" s="516"/>
      <c r="Q38" s="515">
        <f>IF($C$25&gt;0,((Q25+R25)*Pack.SS7MP.Perf)/Pack.SS7.MPS,0)</f>
        <v>0</v>
      </c>
      <c r="R38" s="516"/>
      <c r="S38" s="515">
        <f>IF($C$25&gt;0,((S25+T25)*Pack.SS7MP.Perf)/Pack.SS7.MPS,0)</f>
        <v>0</v>
      </c>
      <c r="T38" s="516"/>
      <c r="U38" s="515">
        <f>IF($C$25&gt;0,((U25+V25)*Pack.SS7MP.Perf)/Pack.SS7.MPS,0)</f>
        <v>0</v>
      </c>
      <c r="V38" s="516"/>
      <c r="W38" s="515">
        <f>IF($C$25&gt;0,((W25+X25)*Pack.SS7MP.Perf)/Pack.SS7.MPS,0)</f>
        <v>0</v>
      </c>
      <c r="X38" s="516"/>
      <c r="Y38" s="78"/>
      <c r="Z38" s="78"/>
      <c r="AA38" s="78"/>
      <c r="AB38" s="78"/>
      <c r="AC38" s="78"/>
      <c r="AD38" s="78"/>
      <c r="AE38" s="78"/>
      <c r="AF38" s="78"/>
      <c r="AG38" s="78"/>
      <c r="AH38" s="53"/>
      <c r="AI38" s="6"/>
      <c r="AJ38" s="6"/>
      <c r="AK38" s="6"/>
      <c r="AL38" s="6"/>
      <c r="AM38" s="173"/>
      <c r="AN38" s="81" t="s">
        <v>55</v>
      </c>
      <c r="AO38" s="81" t="s">
        <v>60</v>
      </c>
      <c r="AP38" s="132">
        <f t="shared" ref="AP38:AY38" si="25">IF($Q$109&gt;AP$14, 1,0)</f>
        <v>0</v>
      </c>
      <c r="AQ38" s="132">
        <f t="shared" si="25"/>
        <v>0</v>
      </c>
      <c r="AR38" s="132">
        <f t="shared" si="25"/>
        <v>0</v>
      </c>
      <c r="AS38" s="132">
        <f t="shared" si="25"/>
        <v>0</v>
      </c>
      <c r="AT38" s="132">
        <f t="shared" si="25"/>
        <v>0</v>
      </c>
      <c r="AU38" s="132">
        <f t="shared" si="25"/>
        <v>0</v>
      </c>
      <c r="AV38" s="132">
        <f t="shared" si="25"/>
        <v>0</v>
      </c>
      <c r="AW38" s="132">
        <f t="shared" si="25"/>
        <v>0</v>
      </c>
      <c r="AX38" s="132">
        <f t="shared" si="25"/>
        <v>0</v>
      </c>
      <c r="AY38" s="132">
        <f t="shared" si="25"/>
        <v>0</v>
      </c>
      <c r="AZ38" s="85">
        <f>Q109</f>
        <v>0</v>
      </c>
      <c r="BA38" s="86"/>
      <c r="BB38" s="87"/>
      <c r="BZ38" s="7"/>
      <c r="CA38" s="7"/>
    </row>
    <row r="39" spans="1:79" s="1" customFormat="1" ht="16.5" thickBot="1">
      <c r="A39" s="415"/>
      <c r="B39" s="177"/>
      <c r="C39" s="331"/>
      <c r="D39" s="332"/>
      <c r="E39" s="332" t="str">
        <f>IF(E37&gt;0,IF(E37=MAX(E37:X37),"S1, ",""),"")</f>
        <v/>
      </c>
      <c r="F39" s="332" t="str">
        <f>IF(E38&gt;0,IF(E38=MAX(E38:X38),"S1, ",""),"")</f>
        <v/>
      </c>
      <c r="G39" s="332" t="str">
        <f>IF(G37&gt;0,IF(G37=MAX(E37:X37),"S2, ",""),"")</f>
        <v/>
      </c>
      <c r="H39" s="332" t="str">
        <f>IF(G38&gt;0,IF(G38=MAX(E38:X38),"S2, ",""),"")</f>
        <v/>
      </c>
      <c r="I39" s="332" t="str">
        <f>IF(I37&gt;0,IF(I37=MAX(E37:X37),"S3, ",""),"")</f>
        <v/>
      </c>
      <c r="J39" s="332" t="str">
        <f>IF(I38&gt;0,IF(I38=MAX(E38:X38),"S3, ",""),"")</f>
        <v/>
      </c>
      <c r="K39" s="332" t="str">
        <f>IF(K37&gt;0,IF(K37=MAX(E37:X37),"S4, ",""),"")</f>
        <v/>
      </c>
      <c r="L39" s="332" t="str">
        <f>IF(K38&gt;0,IF(K38=MAX(E38:X38),"S4, ",""),"")</f>
        <v/>
      </c>
      <c r="M39" s="332" t="str">
        <f>IF(M37&gt;0,IF(M37=MAX(E37:X37),"S5, ",""),"")</f>
        <v/>
      </c>
      <c r="N39" s="332" t="str">
        <f>IF(M38&gt;0,IF(M38=MAX(E38:X38),"S5, ",""),"")</f>
        <v/>
      </c>
      <c r="O39" s="332" t="str">
        <f>IF(O37&gt;0,IF(O37=MAX(E37:X37),"S6, ",""),"")</f>
        <v/>
      </c>
      <c r="P39" s="332" t="str">
        <f>IF(O38&gt;0,IF(O38=MAX(E38:X38),"S6, ",""),"")</f>
        <v/>
      </c>
      <c r="Q39" s="332" t="str">
        <f>IF(Q37&gt;0,IF(Q37=MAX(E37:X37),"S7, ",""),"")</f>
        <v/>
      </c>
      <c r="R39" s="332" t="str">
        <f>IF(Q38&gt;0,IF(Q38=MAX(E38:X38),"S7, ",""),"")</f>
        <v/>
      </c>
      <c r="S39" s="332" t="str">
        <f>IF(S37&gt;0,IF(S37=MAX(E37:X37),"S8, ",""),"")</f>
        <v/>
      </c>
      <c r="T39" s="332" t="str">
        <f>IF(S38&gt;0,IF(S38=MAX(E38:X38),"S8, ",""),"")</f>
        <v/>
      </c>
      <c r="U39" s="332" t="str">
        <f>IF(U37&gt;0,IF(U37=MAX(E37:X37),"S9, ",""),"")</f>
        <v/>
      </c>
      <c r="V39" s="332" t="str">
        <f>IF(U38&gt;0,IF(U38=MAX(E38:X38),"S9, ",""),"")</f>
        <v/>
      </c>
      <c r="W39" s="332" t="str">
        <f>IF(W37&gt;0,IF(W37=MAX(E37:X37),"S10, ",""),"")</f>
        <v/>
      </c>
      <c r="X39" s="332" t="str">
        <f>IF(W38&gt;0,IF(W38=MAX(E38:X38),"S10, ",""),"")</f>
        <v/>
      </c>
      <c r="Y39" s="179"/>
      <c r="Z39" s="179"/>
      <c r="AA39" s="179"/>
      <c r="AB39" s="179"/>
      <c r="AC39" s="179"/>
      <c r="AD39" s="179"/>
      <c r="AE39" s="179"/>
      <c r="AF39" s="179"/>
      <c r="AG39" s="179"/>
      <c r="AH39" s="180"/>
      <c r="AI39" s="6"/>
      <c r="AJ39" s="6"/>
      <c r="AK39" s="6"/>
      <c r="AL39" s="6"/>
      <c r="AM39" s="173"/>
      <c r="AN39" s="98" t="s">
        <v>79</v>
      </c>
      <c r="AO39" s="99" t="s">
        <v>80</v>
      </c>
      <c r="AP39" s="145">
        <f t="shared" ref="AP39:AY39" si="26">IF($Q$130&gt;AP$14, 1,0)</f>
        <v>0</v>
      </c>
      <c r="AQ39" s="145">
        <f t="shared" si="26"/>
        <v>0</v>
      </c>
      <c r="AR39" s="145">
        <f t="shared" si="26"/>
        <v>0</v>
      </c>
      <c r="AS39" s="145">
        <f t="shared" si="26"/>
        <v>0</v>
      </c>
      <c r="AT39" s="145">
        <f t="shared" si="26"/>
        <v>0</v>
      </c>
      <c r="AU39" s="145">
        <f t="shared" si="26"/>
        <v>0</v>
      </c>
      <c r="AV39" s="145">
        <f t="shared" si="26"/>
        <v>0</v>
      </c>
      <c r="AW39" s="145">
        <f t="shared" si="26"/>
        <v>0</v>
      </c>
      <c r="AX39" s="145">
        <f t="shared" si="26"/>
        <v>0</v>
      </c>
      <c r="AY39" s="145">
        <f t="shared" si="26"/>
        <v>0</v>
      </c>
      <c r="AZ39" s="102">
        <f>Q130</f>
        <v>0</v>
      </c>
      <c r="BA39" s="103" t="e">
        <f>H$24/$C$24</f>
        <v>#DIV/0!</v>
      </c>
      <c r="BB39" s="104" t="e">
        <f>H$25/$C$25</f>
        <v>#DIV/0!</v>
      </c>
      <c r="BZ39" s="7"/>
      <c r="CA39" s="7"/>
    </row>
    <row r="40" spans="1:79" s="1" customFormat="1" ht="19.5" thickBot="1">
      <c r="B40" s="419" t="s">
        <v>216</v>
      </c>
      <c r="C40" s="420"/>
      <c r="D40" s="420"/>
      <c r="E40" s="464"/>
      <c r="F40" s="420"/>
      <c r="G40" s="421"/>
      <c r="H40" s="421"/>
      <c r="I40" s="422"/>
      <c r="J40" s="423"/>
      <c r="K40" s="424"/>
      <c r="L40" s="424"/>
      <c r="M40" s="424"/>
      <c r="N40" s="424"/>
      <c r="O40" s="424"/>
      <c r="P40" s="424"/>
      <c r="Q40" s="424"/>
      <c r="R40" s="424"/>
      <c r="S40" s="424"/>
      <c r="T40" s="424"/>
      <c r="U40" s="6"/>
      <c r="V40" s="6"/>
      <c r="W40" s="6"/>
      <c r="X40" s="6"/>
      <c r="Y40" s="6"/>
      <c r="Z40" s="6"/>
      <c r="AA40" s="6"/>
      <c r="AB40" s="6"/>
      <c r="AC40" s="6"/>
      <c r="AD40" s="6"/>
      <c r="AE40" s="6"/>
      <c r="AF40" s="6"/>
      <c r="AG40" s="167"/>
      <c r="AH40" s="167"/>
      <c r="AI40" s="167"/>
      <c r="AJ40" s="167"/>
      <c r="AK40" s="167"/>
      <c r="AL40" s="167"/>
      <c r="AM40" s="173"/>
      <c r="AN40" s="112"/>
      <c r="AO40" s="113" t="s">
        <v>82</v>
      </c>
      <c r="AP40" s="147">
        <f t="shared" ref="AP40:AY40" si="27">IF($Q$152&gt;AP$14, 1,0)</f>
        <v>0</v>
      </c>
      <c r="AQ40" s="147">
        <f t="shared" si="27"/>
        <v>0</v>
      </c>
      <c r="AR40" s="147">
        <f t="shared" si="27"/>
        <v>0</v>
      </c>
      <c r="AS40" s="147">
        <f t="shared" si="27"/>
        <v>0</v>
      </c>
      <c r="AT40" s="147">
        <f t="shared" si="27"/>
        <v>0</v>
      </c>
      <c r="AU40" s="147">
        <f t="shared" si="27"/>
        <v>0</v>
      </c>
      <c r="AV40" s="147">
        <f t="shared" si="27"/>
        <v>0</v>
      </c>
      <c r="AW40" s="147">
        <f t="shared" si="27"/>
        <v>0</v>
      </c>
      <c r="AX40" s="147">
        <f t="shared" si="27"/>
        <v>0</v>
      </c>
      <c r="AY40" s="147">
        <f t="shared" si="27"/>
        <v>0</v>
      </c>
      <c r="AZ40" s="102">
        <f>Q152</f>
        <v>0</v>
      </c>
      <c r="BA40" s="69"/>
      <c r="BB40" s="116"/>
      <c r="BZ40" s="7"/>
      <c r="CA40" s="7"/>
    </row>
    <row r="41" spans="1:79" s="1" customFormat="1">
      <c r="B41" s="1" t="str">
        <f>CONCATENATE("1. It is not recommended to exceed ",Pack.VM.Thresh.Core.Exceed*100,"% utilization of cores for initial deployments in order to  allow for memory/disk utilization increases for future SW upgrades.")</f>
        <v>1. It is not recommended to exceed 80% utilization of cores for initial deployments in order to  allow for memory/disk utilization increases for future SW upgrades.</v>
      </c>
      <c r="G41" s="181"/>
      <c r="H41" s="181"/>
      <c r="I41" s="7"/>
      <c r="J41" s="5"/>
      <c r="K41" s="24"/>
      <c r="L41" s="24"/>
      <c r="M41" s="24"/>
      <c r="N41" s="24"/>
      <c r="O41" s="6"/>
      <c r="P41" s="6"/>
      <c r="Q41" s="6"/>
      <c r="R41" s="6"/>
      <c r="S41" s="6"/>
      <c r="T41" s="6"/>
      <c r="U41" s="6"/>
      <c r="V41" s="6"/>
      <c r="W41" s="6"/>
      <c r="X41" s="6"/>
      <c r="Y41" s="6"/>
      <c r="Z41" s="6"/>
      <c r="AA41" s="6"/>
      <c r="AB41" s="6"/>
      <c r="AC41" s="6"/>
      <c r="AD41" s="6"/>
      <c r="AE41" s="6"/>
      <c r="AF41" s="6"/>
      <c r="AG41" s="167"/>
      <c r="AH41" s="167"/>
      <c r="AI41" s="167"/>
      <c r="AJ41" s="167"/>
      <c r="AK41" s="167"/>
      <c r="AL41" s="167"/>
      <c r="AM41" s="173"/>
      <c r="AN41" s="112"/>
      <c r="AO41" s="70"/>
      <c r="AP41" s="70"/>
      <c r="AQ41" s="70"/>
      <c r="AR41" s="70"/>
      <c r="AS41" s="175"/>
      <c r="AT41" s="70"/>
      <c r="AU41" s="70"/>
      <c r="AV41" s="70"/>
      <c r="AW41" s="70"/>
      <c r="AX41" s="70"/>
      <c r="AY41" s="70"/>
      <c r="AZ41" s="102"/>
      <c r="BA41" s="70"/>
      <c r="BB41" s="162"/>
      <c r="BZ41" s="7"/>
      <c r="CA41" s="7"/>
    </row>
    <row r="42" spans="1:79" s="1" customFormat="1" ht="16.5" thickBot="1">
      <c r="B42" s="1" t="str">
        <f>CONCATENATE("2. It is not recommended to exceed ",Pack.VM.Thresh.Mem.Exceed*100,"% utilization of memory or disk space for initial deployments in order to  allow for memory/disk utilization increases for future SW upgrades.")</f>
        <v>2. It is not recommended to exceed 85% utilization of memory or disk space for initial deployments in order to  allow for memory/disk utilization increases for future SW upgrades.</v>
      </c>
      <c r="G42" s="181"/>
      <c r="H42" s="181"/>
      <c r="I42" s="7"/>
      <c r="J42" s="5"/>
      <c r="K42" s="24"/>
      <c r="L42" s="24"/>
      <c r="M42" s="24"/>
      <c r="N42" s="24"/>
      <c r="O42" s="6"/>
      <c r="P42" s="6"/>
      <c r="Q42" s="6"/>
      <c r="R42" s="6"/>
      <c r="S42" s="6"/>
      <c r="T42" s="6"/>
      <c r="U42" s="6"/>
      <c r="V42" s="6"/>
      <c r="W42" s="6"/>
      <c r="X42" s="6"/>
      <c r="Y42" s="6"/>
      <c r="Z42" s="6"/>
      <c r="AA42" s="6"/>
      <c r="AB42" s="6"/>
      <c r="AC42" s="6"/>
      <c r="AD42" s="6"/>
      <c r="AE42" s="6"/>
      <c r="AF42" s="6"/>
      <c r="AG42" s="167"/>
      <c r="AH42" s="167"/>
      <c r="AI42" s="167"/>
      <c r="AJ42" s="167"/>
      <c r="AK42" s="167"/>
      <c r="AL42" s="167"/>
      <c r="AM42" s="173"/>
      <c r="AN42" s="112"/>
      <c r="AO42" s="70"/>
      <c r="AP42" s="70"/>
      <c r="AQ42" s="70"/>
      <c r="AR42" s="70"/>
      <c r="AS42" s="175"/>
      <c r="AT42" s="70"/>
      <c r="AU42" s="70"/>
      <c r="AV42" s="70"/>
      <c r="AW42" s="70"/>
      <c r="AX42" s="70"/>
      <c r="AY42" s="70"/>
      <c r="AZ42" s="102"/>
      <c r="BA42" s="70"/>
      <c r="BB42" s="162"/>
      <c r="BZ42" s="7"/>
      <c r="CA42" s="7"/>
    </row>
    <row r="43" spans="1:79" s="1" customFormat="1" ht="16.5" thickBot="1">
      <c r="B43" s="1" t="s">
        <v>326</v>
      </c>
      <c r="G43" s="181"/>
      <c r="H43" s="181"/>
      <c r="I43" s="7"/>
      <c r="J43" s="5"/>
      <c r="K43" s="24"/>
      <c r="L43" s="24"/>
      <c r="M43" s="24"/>
      <c r="N43" s="24"/>
      <c r="O43" s="6"/>
      <c r="P43" s="6"/>
      <c r="Q43" s="6"/>
      <c r="R43" s="6"/>
      <c r="S43" s="6"/>
      <c r="T43" s="6"/>
      <c r="U43" s="6"/>
      <c r="V43" s="6"/>
      <c r="W43" s="6"/>
      <c r="X43" s="6"/>
      <c r="Y43" s="6"/>
      <c r="Z43" s="6"/>
      <c r="AA43" s="6"/>
      <c r="AB43" s="6"/>
      <c r="AC43" s="6"/>
      <c r="AD43" s="6"/>
      <c r="AE43" s="6"/>
      <c r="AF43" s="6"/>
      <c r="AG43" s="167"/>
      <c r="AH43" s="167"/>
      <c r="AI43" s="167"/>
      <c r="AJ43" s="167"/>
      <c r="AK43" s="167"/>
      <c r="AL43" s="167"/>
      <c r="AM43" s="173"/>
      <c r="AN43" s="131" t="s">
        <v>55</v>
      </c>
      <c r="AO43" s="81" t="s">
        <v>60</v>
      </c>
      <c r="AP43" s="132">
        <f t="shared" ref="AP43:AY45" si="28">IF($R$109&gt;AP$14, 1,0)</f>
        <v>0</v>
      </c>
      <c r="AQ43" s="132">
        <f t="shared" si="28"/>
        <v>0</v>
      </c>
      <c r="AR43" s="132">
        <f t="shared" si="28"/>
        <v>0</v>
      </c>
      <c r="AS43" s="132">
        <f t="shared" si="28"/>
        <v>0</v>
      </c>
      <c r="AT43" s="132">
        <f t="shared" si="28"/>
        <v>0</v>
      </c>
      <c r="AU43" s="132">
        <f t="shared" si="28"/>
        <v>0</v>
      </c>
      <c r="AV43" s="132">
        <f t="shared" si="28"/>
        <v>0</v>
      </c>
      <c r="AW43" s="132">
        <f t="shared" si="28"/>
        <v>0</v>
      </c>
      <c r="AX43" s="132">
        <f t="shared" si="28"/>
        <v>0</v>
      </c>
      <c r="AY43" s="132">
        <f t="shared" si="28"/>
        <v>0</v>
      </c>
      <c r="AZ43" s="102">
        <f>R108</f>
        <v>0</v>
      </c>
      <c r="BA43" s="69"/>
      <c r="BB43" s="116"/>
      <c r="BZ43" s="7"/>
      <c r="CA43" s="7"/>
    </row>
    <row r="44" spans="1:79" s="1" customFormat="1" ht="16.5" thickBot="1">
      <c r="B44" s="1" t="s">
        <v>334</v>
      </c>
      <c r="G44" s="181"/>
      <c r="H44" s="181"/>
      <c r="I44" s="7"/>
      <c r="J44" s="5"/>
      <c r="K44" s="24"/>
      <c r="L44" s="24"/>
      <c r="M44" s="24"/>
      <c r="N44" s="24"/>
      <c r="O44" s="6"/>
      <c r="P44" s="6"/>
      <c r="Q44" s="6"/>
      <c r="R44" s="6"/>
      <c r="S44" s="6"/>
      <c r="T44" s="6"/>
      <c r="U44" s="6"/>
      <c r="V44" s="6"/>
      <c r="W44" s="6"/>
      <c r="X44" s="6"/>
      <c r="Y44" s="6"/>
      <c r="Z44" s="6"/>
      <c r="AA44" s="6"/>
      <c r="AB44" s="6"/>
      <c r="AC44" s="6"/>
      <c r="AD44" s="6"/>
      <c r="AE44" s="6"/>
      <c r="AF44" s="6"/>
      <c r="AG44" s="167"/>
      <c r="AH44" s="167"/>
      <c r="AI44" s="167"/>
      <c r="AJ44" s="167"/>
      <c r="AK44" s="167"/>
      <c r="AL44" s="167"/>
      <c r="AM44" s="173"/>
      <c r="AN44" s="131" t="s">
        <v>55</v>
      </c>
      <c r="AO44" s="81" t="s">
        <v>60</v>
      </c>
      <c r="AP44" s="132">
        <f t="shared" si="28"/>
        <v>0</v>
      </c>
      <c r="AQ44" s="132">
        <f t="shared" si="28"/>
        <v>0</v>
      </c>
      <c r="AR44" s="132">
        <f t="shared" si="28"/>
        <v>0</v>
      </c>
      <c r="AS44" s="132">
        <f t="shared" si="28"/>
        <v>0</v>
      </c>
      <c r="AT44" s="132">
        <f t="shared" si="28"/>
        <v>0</v>
      </c>
      <c r="AU44" s="132">
        <f t="shared" si="28"/>
        <v>0</v>
      </c>
      <c r="AV44" s="132">
        <f t="shared" si="28"/>
        <v>0</v>
      </c>
      <c r="AW44" s="132">
        <f t="shared" si="28"/>
        <v>0</v>
      </c>
      <c r="AX44" s="132">
        <f t="shared" si="28"/>
        <v>0</v>
      </c>
      <c r="AY44" s="132">
        <f t="shared" si="28"/>
        <v>0</v>
      </c>
      <c r="AZ44" s="102">
        <f>R108</f>
        <v>0</v>
      </c>
      <c r="BA44" s="69"/>
      <c r="BB44" s="116"/>
      <c r="BZ44" s="7"/>
      <c r="CA44" s="7"/>
    </row>
    <row r="45" spans="1:79" s="1" customFormat="1">
      <c r="B45" s="1" t="s">
        <v>335</v>
      </c>
      <c r="G45" s="181"/>
      <c r="H45" s="181"/>
      <c r="I45" s="7"/>
      <c r="J45" s="5"/>
      <c r="K45" s="24"/>
      <c r="L45" s="24"/>
      <c r="M45" s="24"/>
      <c r="N45" s="24"/>
      <c r="O45" s="6"/>
      <c r="P45" s="6"/>
      <c r="Q45" s="6"/>
      <c r="R45" s="6"/>
      <c r="S45" s="6"/>
      <c r="T45" s="6"/>
      <c r="U45" s="6"/>
      <c r="V45" s="6"/>
      <c r="W45" s="6"/>
      <c r="X45" s="6"/>
      <c r="Y45" s="6"/>
      <c r="Z45" s="6"/>
      <c r="AA45" s="6"/>
      <c r="AB45" s="6"/>
      <c r="AC45" s="6"/>
      <c r="AD45" s="6"/>
      <c r="AE45" s="6"/>
      <c r="AF45" s="6"/>
      <c r="AG45" s="167"/>
      <c r="AH45" s="167"/>
      <c r="AI45" s="167"/>
      <c r="AJ45" s="167"/>
      <c r="AK45" s="167"/>
      <c r="AL45" s="167"/>
      <c r="AM45" s="173"/>
      <c r="AN45" s="131" t="s">
        <v>55</v>
      </c>
      <c r="AO45" s="81" t="s">
        <v>60</v>
      </c>
      <c r="AP45" s="132">
        <f t="shared" si="28"/>
        <v>0</v>
      </c>
      <c r="AQ45" s="132">
        <f t="shared" si="28"/>
        <v>0</v>
      </c>
      <c r="AR45" s="132">
        <f t="shared" si="28"/>
        <v>0</v>
      </c>
      <c r="AS45" s="132">
        <f t="shared" si="28"/>
        <v>0</v>
      </c>
      <c r="AT45" s="132">
        <f t="shared" si="28"/>
        <v>0</v>
      </c>
      <c r="AU45" s="132">
        <f t="shared" si="28"/>
        <v>0</v>
      </c>
      <c r="AV45" s="132">
        <f t="shared" si="28"/>
        <v>0</v>
      </c>
      <c r="AW45" s="132">
        <f t="shared" si="28"/>
        <v>0</v>
      </c>
      <c r="AX45" s="132">
        <f t="shared" si="28"/>
        <v>0</v>
      </c>
      <c r="AY45" s="132">
        <f t="shared" si="28"/>
        <v>0</v>
      </c>
      <c r="AZ45" s="102">
        <f>R109</f>
        <v>0</v>
      </c>
      <c r="BA45" s="69"/>
      <c r="BB45" s="116"/>
      <c r="BZ45" s="7"/>
      <c r="CA45" s="7"/>
    </row>
    <row r="46" spans="1:79" s="1" customFormat="1">
      <c r="G46" s="181"/>
      <c r="H46" s="181"/>
      <c r="I46" s="7"/>
      <c r="J46" s="5"/>
      <c r="K46" s="24"/>
      <c r="L46" s="24"/>
      <c r="M46" s="24"/>
      <c r="N46" s="24"/>
      <c r="O46" s="6"/>
      <c r="P46" s="6"/>
      <c r="Q46" s="6"/>
      <c r="R46" s="6"/>
      <c r="S46" s="6"/>
      <c r="T46" s="6"/>
      <c r="U46" s="6"/>
      <c r="V46" s="6"/>
      <c r="W46" s="6"/>
      <c r="X46" s="6"/>
      <c r="Y46" s="6"/>
      <c r="Z46" s="6"/>
      <c r="AA46" s="6"/>
      <c r="AB46" s="6"/>
      <c r="AC46" s="6"/>
      <c r="AD46" s="6"/>
      <c r="AE46" s="6"/>
      <c r="AF46" s="6"/>
      <c r="AG46" s="167"/>
      <c r="AH46" s="167"/>
      <c r="AI46" s="167"/>
      <c r="AJ46" s="167"/>
      <c r="AK46" s="167"/>
      <c r="AL46" s="167"/>
      <c r="AM46" s="173"/>
      <c r="AN46" s="131"/>
      <c r="AO46" s="131"/>
      <c r="AP46" s="70"/>
      <c r="AQ46" s="70"/>
      <c r="AR46" s="70"/>
      <c r="AS46" s="70"/>
      <c r="AT46" s="70"/>
      <c r="AU46" s="70"/>
      <c r="AV46" s="70"/>
      <c r="AW46" s="70"/>
      <c r="AX46" s="70"/>
      <c r="AY46" s="70"/>
      <c r="AZ46" s="102"/>
      <c r="BA46" s="69"/>
      <c r="BB46" s="116"/>
      <c r="BZ46" s="7"/>
      <c r="CA46" s="7"/>
    </row>
    <row r="47" spans="1:79" s="1" customFormat="1">
      <c r="B47" s="430" t="s">
        <v>278</v>
      </c>
      <c r="C47" s="564" t="s">
        <v>270</v>
      </c>
      <c r="D47" s="564"/>
      <c r="E47" s="425" t="s">
        <v>271</v>
      </c>
      <c r="F47" s="426"/>
      <c r="G47" s="427"/>
      <c r="H47" s="427"/>
      <c r="I47" s="383"/>
      <c r="J47" s="428"/>
      <c r="K47" s="429"/>
      <c r="L47" s="429"/>
      <c r="M47" s="429"/>
      <c r="N47" s="429"/>
      <c r="O47" s="429"/>
      <c r="P47" s="429"/>
      <c r="Q47" s="429"/>
      <c r="R47" s="429"/>
      <c r="S47" s="429"/>
      <c r="T47" s="429"/>
      <c r="U47" s="6"/>
      <c r="V47" s="6"/>
      <c r="W47" s="6"/>
      <c r="X47" s="6"/>
      <c r="Y47" s="6"/>
      <c r="Z47" s="6"/>
      <c r="AA47" s="6"/>
      <c r="AB47" s="6"/>
      <c r="AC47" s="6"/>
      <c r="AD47" s="6"/>
      <c r="AE47" s="6"/>
      <c r="AF47" s="6"/>
      <c r="AG47" s="167"/>
      <c r="AH47" s="167"/>
      <c r="AI47" s="167"/>
      <c r="AJ47" s="167"/>
      <c r="AK47" s="167"/>
      <c r="AL47" s="167"/>
      <c r="AM47" s="173"/>
      <c r="AN47" s="131"/>
      <c r="AO47" s="131"/>
      <c r="AP47" s="70"/>
      <c r="AQ47" s="70"/>
      <c r="AR47" s="70"/>
      <c r="AS47" s="70"/>
      <c r="AT47" s="70"/>
      <c r="AU47" s="70"/>
      <c r="AV47" s="70"/>
      <c r="AW47" s="70"/>
      <c r="AX47" s="70"/>
      <c r="AY47" s="70"/>
      <c r="AZ47" s="102"/>
      <c r="BA47" s="69"/>
      <c r="BB47" s="116"/>
      <c r="BZ47" s="7"/>
      <c r="CA47" s="7"/>
    </row>
    <row r="48" spans="1:79" s="1" customFormat="1">
      <c r="B48" s="431" t="str">
        <f>IF((H109+H130+H152)&gt;0,"Error",IF((I109+I130+I152)&gt;0,"Flag","Ok"))</f>
        <v>Ok</v>
      </c>
      <c r="C48" s="575" t="s">
        <v>330</v>
      </c>
      <c r="D48" s="576"/>
      <c r="E48" s="561" t="str">
        <f>CONCATENATE("The Cores usage should not exceed more than ",Pack.VM.Thresh.Core.Exceed*100,"%. And the memory and disk space usage should not exceed more than ",Pack.VM.Thresh.Mem.Exceed*100,"%.")</f>
        <v>The Cores usage should not exceed more than 80%. And the memory and disk space usage should not exceed more than 85%.</v>
      </c>
      <c r="F48" s="565"/>
      <c r="G48" s="565"/>
      <c r="H48" s="565"/>
      <c r="I48" s="565"/>
      <c r="J48" s="565"/>
      <c r="K48" s="565"/>
      <c r="L48" s="565"/>
      <c r="M48" s="565"/>
      <c r="N48" s="565"/>
      <c r="O48" s="565"/>
      <c r="P48" s="565"/>
      <c r="Q48" s="565"/>
      <c r="R48" s="565"/>
      <c r="S48" s="565"/>
      <c r="T48" s="566"/>
      <c r="U48" s="6"/>
      <c r="V48" s="6"/>
      <c r="W48" s="6"/>
      <c r="X48" s="6"/>
      <c r="Y48" s="6"/>
      <c r="Z48" s="6"/>
      <c r="AA48" s="6"/>
      <c r="AB48" s="6"/>
      <c r="AC48" s="6"/>
      <c r="AD48" s="6"/>
      <c r="AE48" s="6"/>
      <c r="AF48" s="6"/>
      <c r="AG48" s="167"/>
      <c r="AH48" s="167"/>
      <c r="AI48" s="167"/>
      <c r="AJ48" s="167"/>
      <c r="AK48" s="167"/>
      <c r="AL48" s="167"/>
      <c r="AM48" s="173"/>
      <c r="AN48" s="131"/>
      <c r="AO48" s="131"/>
      <c r="AP48" s="70"/>
      <c r="AQ48" s="70"/>
      <c r="AR48" s="70"/>
      <c r="AS48" s="70"/>
      <c r="AT48" s="70"/>
      <c r="AU48" s="70"/>
      <c r="AV48" s="70"/>
      <c r="AW48" s="70"/>
      <c r="AX48" s="70"/>
      <c r="AY48" s="70"/>
      <c r="AZ48" s="102"/>
      <c r="BA48" s="69"/>
      <c r="BB48" s="116"/>
      <c r="BZ48" s="7"/>
      <c r="CA48" s="7"/>
    </row>
    <row r="49" spans="2:79" s="1" customFormat="1" ht="30.75" customHeight="1">
      <c r="B49" s="431" t="str">
        <f>IF(AND(Pack.Srvr.Count&gt;8,OR(Pack.HW.Type="Netra X5-2",Pack.HW.Type="X5-2")),"Error","Ok")</f>
        <v>Ok</v>
      </c>
      <c r="C49" s="575" t="s">
        <v>10</v>
      </c>
      <c r="D49" s="576"/>
      <c r="E49" s="561" t="s">
        <v>314</v>
      </c>
      <c r="F49" s="565"/>
      <c r="G49" s="565"/>
      <c r="H49" s="565"/>
      <c r="I49" s="565"/>
      <c r="J49" s="565"/>
      <c r="K49" s="565"/>
      <c r="L49" s="565"/>
      <c r="M49" s="565"/>
      <c r="N49" s="565"/>
      <c r="O49" s="565"/>
      <c r="P49" s="565"/>
      <c r="Q49" s="565"/>
      <c r="R49" s="565"/>
      <c r="S49" s="565"/>
      <c r="T49" s="566"/>
      <c r="U49" s="6"/>
      <c r="V49" s="6"/>
      <c r="W49" s="6"/>
      <c r="X49" s="6"/>
      <c r="Y49" s="6"/>
      <c r="Z49" s="6"/>
      <c r="AA49" s="6"/>
      <c r="AB49" s="6"/>
      <c r="AC49" s="6"/>
      <c r="AD49" s="6"/>
      <c r="AE49" s="6"/>
      <c r="AF49" s="6"/>
      <c r="AG49" s="167"/>
      <c r="AH49" s="167"/>
      <c r="AI49" s="167"/>
      <c r="AJ49" s="167"/>
      <c r="AK49" s="167"/>
      <c r="AL49" s="167"/>
      <c r="AM49" s="173"/>
      <c r="AN49" s="131"/>
      <c r="AO49" s="131"/>
      <c r="AP49" s="70"/>
      <c r="AQ49" s="70"/>
      <c r="AR49" s="70"/>
      <c r="AS49" s="70"/>
      <c r="AT49" s="70"/>
      <c r="AU49" s="70"/>
      <c r="AV49" s="70"/>
      <c r="AW49" s="70"/>
      <c r="AX49" s="70"/>
      <c r="AY49" s="70"/>
      <c r="AZ49" s="102"/>
      <c r="BA49" s="69"/>
      <c r="BB49" s="116"/>
      <c r="BZ49" s="7"/>
      <c r="CA49" s="7"/>
    </row>
    <row r="50" spans="2:79" s="1" customFormat="1" ht="33.950000000000003" customHeight="1">
      <c r="B50" s="431" t="str">
        <f>IF(OR(SUM(E29:F30)&gt;2,SUM(G29:H30)&gt;2,SUM(I29:J30)&gt;2,SUM(K29:L30)&gt;2,SUM(M29:N30)&gt;2,SUM(O29:P30)&gt;2,SUM(Q29:R30)&gt;2,SUM(S29:T30)&gt;2,SUM(U29:V30)&gt;2,SUM(W29:X30)&gt;2),"Error","Ok")</f>
        <v>Ok</v>
      </c>
      <c r="C50" s="553" t="s">
        <v>269</v>
      </c>
      <c r="D50" s="553"/>
      <c r="E50" s="561" t="s">
        <v>321</v>
      </c>
      <c r="F50" s="562"/>
      <c r="G50" s="562"/>
      <c r="H50" s="562"/>
      <c r="I50" s="562"/>
      <c r="J50" s="562"/>
      <c r="K50" s="562"/>
      <c r="L50" s="562"/>
      <c r="M50" s="562"/>
      <c r="N50" s="562"/>
      <c r="O50" s="562"/>
      <c r="P50" s="562"/>
      <c r="Q50" s="562"/>
      <c r="R50" s="562"/>
      <c r="S50" s="562"/>
      <c r="T50" s="563"/>
      <c r="U50" s="6"/>
      <c r="V50" s="6"/>
      <c r="W50" s="6"/>
      <c r="X50" s="6"/>
      <c r="Y50" s="6"/>
      <c r="Z50" s="6"/>
      <c r="AA50" s="6"/>
      <c r="AB50" s="6"/>
      <c r="AC50" s="6"/>
      <c r="AD50" s="6"/>
      <c r="AE50" s="6"/>
      <c r="AF50" s="6"/>
      <c r="AG50" s="167"/>
      <c r="AH50" s="167"/>
      <c r="AI50" s="167"/>
      <c r="AJ50" s="167"/>
      <c r="AK50" s="167"/>
      <c r="AL50" s="167"/>
      <c r="AM50" s="173"/>
      <c r="AN50" s="131"/>
      <c r="AO50" s="131"/>
      <c r="AP50" s="70"/>
      <c r="AQ50" s="70"/>
      <c r="AR50" s="70"/>
      <c r="AS50" s="70"/>
      <c r="AT50" s="70"/>
      <c r="AU50" s="70"/>
      <c r="AV50" s="70"/>
      <c r="AW50" s="70"/>
      <c r="AX50" s="70"/>
      <c r="AY50" s="70"/>
      <c r="AZ50" s="102"/>
      <c r="BA50" s="69"/>
      <c r="BB50" s="116"/>
      <c r="BZ50" s="7"/>
      <c r="CA50" s="7"/>
    </row>
    <row r="51" spans="2:79" s="1" customFormat="1" ht="51.75" customHeight="1">
      <c r="B51" s="432" t="str">
        <f>IF(AND(Pack.PDRA.OCS&lt;&gt;"Select",Pack.PDRA.OCS&lt;&gt;"None",Pack.SOAM.VM.Input=2,OR(Pack.PDRA.OCS.Redundancy="Active-Standby-Spare",Pack.PDRA.OCS.Redundancy="Active-Spare")),"Error","Ok")</f>
        <v>Ok</v>
      </c>
      <c r="C51" s="575" t="s">
        <v>272</v>
      </c>
      <c r="D51" s="576"/>
      <c r="E51" s="561" t="s">
        <v>273</v>
      </c>
      <c r="F51" s="562"/>
      <c r="G51" s="562"/>
      <c r="H51" s="562"/>
      <c r="I51" s="562"/>
      <c r="J51" s="562"/>
      <c r="K51" s="562"/>
      <c r="L51" s="562"/>
      <c r="M51" s="562"/>
      <c r="N51" s="562"/>
      <c r="O51" s="562"/>
      <c r="P51" s="562"/>
      <c r="Q51" s="562"/>
      <c r="R51" s="562"/>
      <c r="S51" s="562"/>
      <c r="T51" s="563"/>
      <c r="U51" s="6"/>
      <c r="V51" s="6"/>
      <c r="W51" s="6"/>
      <c r="X51" s="6"/>
      <c r="Y51" s="6"/>
      <c r="Z51" s="6"/>
      <c r="AA51" s="6"/>
      <c r="AB51" s="6"/>
      <c r="AC51" s="6"/>
      <c r="AD51" s="6"/>
      <c r="AE51" s="6"/>
      <c r="AF51" s="6"/>
      <c r="AG51" s="167"/>
      <c r="AH51" s="167"/>
      <c r="AI51" s="167"/>
      <c r="AJ51" s="167"/>
      <c r="AK51" s="167"/>
      <c r="AL51" s="167"/>
      <c r="AM51" s="173"/>
      <c r="AN51" s="131"/>
      <c r="AO51" s="131"/>
      <c r="AP51" s="70"/>
      <c r="AQ51" s="70"/>
      <c r="AR51" s="70"/>
      <c r="AS51" s="70"/>
      <c r="AT51" s="70"/>
      <c r="AU51" s="70"/>
      <c r="AV51" s="70"/>
      <c r="AW51" s="70"/>
      <c r="AX51" s="70"/>
      <c r="AY51" s="70"/>
      <c r="AZ51" s="102"/>
      <c r="BA51" s="69"/>
      <c r="BB51" s="116"/>
      <c r="BZ51" s="7"/>
      <c r="CA51" s="7"/>
    </row>
    <row r="52" spans="2:79" s="1" customFormat="1" ht="51.75" customHeight="1">
      <c r="B52" s="456" t="str">
        <f>IF(Pack.DAMP.VM.Input&gt;16,"Error","Ok")</f>
        <v>Ok</v>
      </c>
      <c r="C52" s="575" t="s">
        <v>309</v>
      </c>
      <c r="D52" s="576"/>
      <c r="E52" s="561" t="s">
        <v>310</v>
      </c>
      <c r="F52" s="562"/>
      <c r="G52" s="562"/>
      <c r="H52" s="562"/>
      <c r="I52" s="562"/>
      <c r="J52" s="562"/>
      <c r="K52" s="562"/>
      <c r="L52" s="562"/>
      <c r="M52" s="562"/>
      <c r="N52" s="562"/>
      <c r="O52" s="562"/>
      <c r="P52" s="562"/>
      <c r="Q52" s="562"/>
      <c r="R52" s="562"/>
      <c r="S52" s="562"/>
      <c r="T52" s="563"/>
      <c r="U52" s="6"/>
      <c r="V52" s="6"/>
      <c r="W52" s="6"/>
      <c r="X52" s="6"/>
      <c r="Y52" s="6"/>
      <c r="Z52" s="6"/>
      <c r="AA52" s="6"/>
      <c r="AB52" s="6"/>
      <c r="AC52" s="6"/>
      <c r="AD52" s="6"/>
      <c r="AE52" s="6"/>
      <c r="AF52" s="6"/>
      <c r="AG52" s="167"/>
      <c r="AH52" s="167"/>
      <c r="AI52" s="167"/>
      <c r="AJ52" s="167"/>
      <c r="AK52" s="167"/>
      <c r="AL52" s="167"/>
      <c r="AM52" s="173"/>
      <c r="AN52" s="131"/>
      <c r="AO52" s="131"/>
      <c r="AP52" s="70"/>
      <c r="AQ52" s="70"/>
      <c r="AR52" s="70"/>
      <c r="AS52" s="70"/>
      <c r="AT52" s="70"/>
      <c r="AU52" s="70"/>
      <c r="AV52" s="70"/>
      <c r="AW52" s="70"/>
      <c r="AX52" s="70"/>
      <c r="AY52" s="70"/>
      <c r="AZ52" s="102"/>
      <c r="BA52" s="69"/>
      <c r="BB52" s="116"/>
      <c r="BZ52" s="7"/>
      <c r="CA52" s="7"/>
    </row>
    <row r="53" spans="2:79" s="1" customFormat="1">
      <c r="G53" s="181"/>
      <c r="H53" s="181"/>
      <c r="I53" s="7"/>
      <c r="J53" s="5"/>
      <c r="K53" s="24"/>
      <c r="L53" s="24"/>
      <c r="M53" s="24"/>
      <c r="N53" s="24"/>
      <c r="O53" s="6"/>
      <c r="P53" s="6"/>
      <c r="Q53" s="6"/>
      <c r="R53" s="6"/>
      <c r="S53" s="6"/>
      <c r="T53" s="6"/>
      <c r="U53" s="6"/>
      <c r="V53" s="6"/>
      <c r="W53" s="6"/>
      <c r="X53" s="6"/>
      <c r="Y53" s="6"/>
      <c r="Z53" s="6"/>
      <c r="AA53" s="6"/>
      <c r="AB53" s="6"/>
      <c r="AC53" s="6"/>
      <c r="AD53" s="6"/>
      <c r="AE53" s="6"/>
      <c r="AF53" s="6"/>
      <c r="AG53" s="167"/>
      <c r="AH53" s="167"/>
      <c r="AI53" s="167"/>
      <c r="AJ53" s="167"/>
      <c r="AK53" s="167"/>
      <c r="AL53" s="167"/>
      <c r="AM53" s="173"/>
      <c r="AN53" s="131"/>
      <c r="AO53" s="131"/>
      <c r="AP53" s="70"/>
      <c r="AQ53" s="70"/>
      <c r="AR53" s="70"/>
      <c r="AS53" s="70"/>
      <c r="AT53" s="70"/>
      <c r="AU53" s="70"/>
      <c r="AV53" s="70"/>
      <c r="AW53" s="70"/>
      <c r="AX53" s="70"/>
      <c r="AY53" s="70"/>
      <c r="AZ53" s="102"/>
      <c r="BA53" s="69"/>
      <c r="BB53" s="116"/>
      <c r="BZ53" s="7"/>
      <c r="CA53" s="7"/>
    </row>
    <row r="54" spans="2:79" s="1" customFormat="1" ht="21.75" thickBot="1">
      <c r="B54" s="554" t="str">
        <f>'Affinity Rules'!B2:P2</f>
        <v>Affinity Rules</v>
      </c>
      <c r="C54" s="554"/>
      <c r="D54" s="554"/>
      <c r="E54" s="554"/>
      <c r="F54" s="554"/>
      <c r="G54" s="554"/>
      <c r="H54" s="554"/>
      <c r="I54" s="554"/>
      <c r="J54" s="554"/>
      <c r="K54" s="554"/>
      <c r="L54" s="554"/>
      <c r="M54" s="554"/>
      <c r="N54" s="554"/>
      <c r="O54" s="554"/>
      <c r="P54" s="554"/>
      <c r="Q54" s="24"/>
      <c r="R54" s="24"/>
      <c r="S54" s="24"/>
      <c r="T54" s="24"/>
      <c r="U54" s="24"/>
      <c r="V54" s="24"/>
      <c r="W54" s="24"/>
      <c r="X54" s="24"/>
      <c r="Y54" s="24"/>
      <c r="Z54" s="24"/>
      <c r="AA54" s="24"/>
      <c r="AB54" s="6"/>
      <c r="AC54" s="6"/>
      <c r="AD54" s="6"/>
      <c r="AE54" s="6"/>
      <c r="AF54" s="6"/>
      <c r="AG54" s="167"/>
      <c r="AH54" s="167"/>
      <c r="AI54" s="167"/>
      <c r="AJ54" s="167"/>
      <c r="AK54" s="167"/>
      <c r="AL54" s="167"/>
      <c r="AM54" s="173"/>
      <c r="AN54" s="98" t="s">
        <v>83</v>
      </c>
      <c r="AO54" s="99" t="s">
        <v>80</v>
      </c>
      <c r="AP54" s="145">
        <f t="shared" ref="AP54:AY54" si="29">IF($R$130&gt;AP$14, 1,0)</f>
        <v>0</v>
      </c>
      <c r="AQ54" s="145">
        <f t="shared" si="29"/>
        <v>0</v>
      </c>
      <c r="AR54" s="145">
        <f t="shared" si="29"/>
        <v>0</v>
      </c>
      <c r="AS54" s="145">
        <f t="shared" si="29"/>
        <v>0</v>
      </c>
      <c r="AT54" s="145">
        <f t="shared" si="29"/>
        <v>0</v>
      </c>
      <c r="AU54" s="145">
        <f t="shared" si="29"/>
        <v>0</v>
      </c>
      <c r="AV54" s="145">
        <f t="shared" si="29"/>
        <v>0</v>
      </c>
      <c r="AW54" s="145">
        <f t="shared" si="29"/>
        <v>0</v>
      </c>
      <c r="AX54" s="145">
        <f t="shared" si="29"/>
        <v>0</v>
      </c>
      <c r="AY54" s="145">
        <f t="shared" si="29"/>
        <v>0</v>
      </c>
      <c r="AZ54" s="102">
        <f>R130</f>
        <v>0</v>
      </c>
      <c r="BA54" s="103" t="e">
        <f>H$24/$C$24</f>
        <v>#DIV/0!</v>
      </c>
      <c r="BB54" s="104" t="e">
        <f>H$25/$C$25</f>
        <v>#DIV/0!</v>
      </c>
      <c r="BZ54" s="7"/>
      <c r="CA54" s="7"/>
    </row>
    <row r="55" spans="2:79" s="1" customFormat="1" ht="38.25" customHeight="1" thickBot="1">
      <c r="B55" s="343" t="str">
        <f>'Affinity Rules'!B3</f>
        <v>VM Profile Name</v>
      </c>
      <c r="C55" s="532" t="str">
        <f>'Affinity Rules'!C3</f>
        <v>Redundancy Models</v>
      </c>
      <c r="D55" s="533">
        <f>'Affinity Rules'!D3</f>
        <v>0</v>
      </c>
      <c r="E55" s="534">
        <f>'Affinity Rules'!E3</f>
        <v>0</v>
      </c>
      <c r="F55" s="532" t="str">
        <f>'Affinity Rules'!F3</f>
        <v>Affinity/ Placement Rules (per Site)</v>
      </c>
      <c r="G55" s="533">
        <f>'Affinity Rules'!G3</f>
        <v>0</v>
      </c>
      <c r="H55" s="533">
        <f>'Affinity Rules'!H3</f>
        <v>0</v>
      </c>
      <c r="I55" s="533">
        <f>'Affinity Rules'!I3</f>
        <v>0</v>
      </c>
      <c r="J55" s="533">
        <f>'Affinity Rules'!J3</f>
        <v>0</v>
      </c>
      <c r="K55" s="533">
        <f>'Affinity Rules'!K3</f>
        <v>0</v>
      </c>
      <c r="L55" s="534">
        <f>'Affinity Rules'!L3</f>
        <v>0</v>
      </c>
      <c r="M55" s="555" t="str">
        <f>'Affinity Rules'!M3</f>
        <v>Notes</v>
      </c>
      <c r="N55" s="556">
        <f>'Affinity Rules'!N3</f>
        <v>0</v>
      </c>
      <c r="O55" s="556">
        <f>'Affinity Rules'!O3</f>
        <v>0</v>
      </c>
      <c r="P55" s="557">
        <f>'Affinity Rules'!P3</f>
        <v>0</v>
      </c>
      <c r="Q55" s="24"/>
      <c r="R55" s="24"/>
      <c r="S55" s="24"/>
      <c r="T55" s="24"/>
      <c r="U55" s="24"/>
      <c r="V55" s="24"/>
      <c r="W55" s="24"/>
      <c r="X55" s="24"/>
      <c r="Y55" s="24"/>
      <c r="Z55" s="24"/>
      <c r="AA55" s="24"/>
      <c r="AB55" s="6"/>
      <c r="AC55" s="6"/>
      <c r="AD55" s="6"/>
      <c r="AE55" s="6"/>
      <c r="AF55" s="6"/>
      <c r="AG55" s="167"/>
      <c r="AH55" s="167"/>
      <c r="AI55" s="167"/>
      <c r="AJ55" s="167"/>
      <c r="AK55" s="167"/>
      <c r="AL55" s="167"/>
      <c r="AM55" s="173"/>
      <c r="AN55" s="136"/>
      <c r="AO55" s="113" t="s">
        <v>82</v>
      </c>
      <c r="AP55" s="147">
        <f t="shared" ref="AP55:AY55" si="30">IF($R$152&gt;AP$14, 1,0)</f>
        <v>0</v>
      </c>
      <c r="AQ55" s="147">
        <f t="shared" si="30"/>
        <v>0</v>
      </c>
      <c r="AR55" s="147">
        <f t="shared" si="30"/>
        <v>0</v>
      </c>
      <c r="AS55" s="147">
        <f t="shared" si="30"/>
        <v>0</v>
      </c>
      <c r="AT55" s="147">
        <f t="shared" si="30"/>
        <v>0</v>
      </c>
      <c r="AU55" s="147">
        <f t="shared" si="30"/>
        <v>0</v>
      </c>
      <c r="AV55" s="147">
        <f t="shared" si="30"/>
        <v>0</v>
      </c>
      <c r="AW55" s="147">
        <f t="shared" si="30"/>
        <v>0</v>
      </c>
      <c r="AX55" s="147">
        <f t="shared" si="30"/>
        <v>0</v>
      </c>
      <c r="AY55" s="147">
        <f t="shared" si="30"/>
        <v>0</v>
      </c>
      <c r="AZ55" s="137">
        <f>R152</f>
        <v>0</v>
      </c>
      <c r="BA55" s="138"/>
      <c r="BB55" s="139"/>
      <c r="BZ55" s="7"/>
      <c r="CA55" s="7"/>
    </row>
    <row r="56" spans="2:79" s="1" customFormat="1" ht="15.75" customHeight="1">
      <c r="B56" s="344" t="str">
        <f>'Affinity Rules'!B4</f>
        <v>Host</v>
      </c>
      <c r="C56" s="525" t="str">
        <f>'Affinity Rules'!C4</f>
        <v>N/A</v>
      </c>
      <c r="D56" s="526">
        <f>'Affinity Rules'!D4</f>
        <v>0</v>
      </c>
      <c r="E56" s="528">
        <f>'Affinity Rules'!E4</f>
        <v>0</v>
      </c>
      <c r="F56" s="525" t="str">
        <f>'Affinity Rules'!F4</f>
        <v>1 per Server</v>
      </c>
      <c r="G56" s="526">
        <f>'Affinity Rules'!G4</f>
        <v>0</v>
      </c>
      <c r="H56" s="526">
        <f>'Affinity Rules'!H4</f>
        <v>0</v>
      </c>
      <c r="I56" s="526">
        <f>'Affinity Rules'!I4</f>
        <v>0</v>
      </c>
      <c r="J56" s="526">
        <f>'Affinity Rules'!J4</f>
        <v>0</v>
      </c>
      <c r="K56" s="526">
        <f>'Affinity Rules'!K4</f>
        <v>0</v>
      </c>
      <c r="L56" s="528">
        <f>'Affinity Rules'!L4</f>
        <v>0</v>
      </c>
      <c r="M56" s="558" t="str">
        <f>'Affinity Rules'!M4</f>
        <v>Not a VM. Reserves resources on the TVOE Host server</v>
      </c>
      <c r="N56" s="559">
        <f>'Affinity Rules'!N4</f>
        <v>0</v>
      </c>
      <c r="O56" s="559">
        <f>'Affinity Rules'!O4</f>
        <v>0</v>
      </c>
      <c r="P56" s="560">
        <f>'Affinity Rules'!P4</f>
        <v>0</v>
      </c>
      <c r="Q56" s="6"/>
      <c r="R56" s="6"/>
      <c r="S56" s="6"/>
      <c r="T56" s="6"/>
      <c r="U56" s="6"/>
      <c r="V56" s="6"/>
      <c r="W56" s="6"/>
      <c r="X56" s="6"/>
      <c r="Y56" s="6"/>
      <c r="Z56" s="6"/>
      <c r="AA56" s="24"/>
      <c r="AB56" s="6"/>
      <c r="AC56" s="6"/>
      <c r="AD56" s="6"/>
      <c r="AE56" s="6"/>
      <c r="AF56" s="6"/>
      <c r="AG56" s="167"/>
      <c r="AH56" s="167"/>
      <c r="AI56" s="167"/>
      <c r="AJ56" s="167"/>
      <c r="AK56" s="167"/>
      <c r="AL56" s="167"/>
      <c r="AM56" s="173"/>
      <c r="AN56" s="174"/>
      <c r="AO56" s="8"/>
      <c r="AP56" s="8"/>
      <c r="AQ56" s="8"/>
      <c r="AR56" s="70"/>
      <c r="AS56" s="175"/>
      <c r="AT56" s="70"/>
      <c r="AU56" s="70"/>
      <c r="AV56" s="8"/>
      <c r="AW56" s="8"/>
      <c r="AX56" s="8"/>
      <c r="AY56" s="8"/>
      <c r="AZ56" s="9"/>
      <c r="BA56" s="8"/>
      <c r="BB56" s="8"/>
      <c r="BZ56" s="7"/>
      <c r="CA56" s="7"/>
    </row>
    <row r="57" spans="2:79" s="1" customFormat="1" ht="15.75" customHeight="1">
      <c r="B57" s="345" t="str">
        <f>'Affinity Rules'!B5</f>
        <v>PMAC</v>
      </c>
      <c r="C57" s="525" t="str">
        <f>'Affinity Rules'!C5</f>
        <v>Active/(Optional) Cold Standby</v>
      </c>
      <c r="D57" s="526">
        <f>'Affinity Rules'!D5</f>
        <v>0</v>
      </c>
      <c r="E57" s="528">
        <f>'Affinity Rules'!E5</f>
        <v>0</v>
      </c>
      <c r="F57" s="529" t="str">
        <f>'Affinity Rules'!F5</f>
        <v>1 VM per DSR site 2 if Cold Standby.  Cold Standby should be placed on a different server than active server.</v>
      </c>
      <c r="G57" s="530">
        <f>'Affinity Rules'!G5</f>
        <v>0</v>
      </c>
      <c r="H57" s="530">
        <f>'Affinity Rules'!H5</f>
        <v>0</v>
      </c>
      <c r="I57" s="530">
        <f>'Affinity Rules'!I5</f>
        <v>0</v>
      </c>
      <c r="J57" s="530">
        <f>'Affinity Rules'!J5</f>
        <v>0</v>
      </c>
      <c r="K57" s="530">
        <f>'Affinity Rules'!K5</f>
        <v>0</v>
      </c>
      <c r="L57" s="531">
        <f>'Affinity Rules'!L5</f>
        <v>0</v>
      </c>
      <c r="M57" s="525" t="str">
        <f>'Affinity Rules'!M5</f>
        <v>2 VMs per DSR site if cold-standby PMAC is desired</v>
      </c>
      <c r="N57" s="526">
        <f>'Affinity Rules'!N5</f>
        <v>0</v>
      </c>
      <c r="O57" s="526">
        <f>'Affinity Rules'!O5</f>
        <v>0</v>
      </c>
      <c r="P57" s="527">
        <f>'Affinity Rules'!P5</f>
        <v>0</v>
      </c>
      <c r="Q57" s="6"/>
      <c r="R57" s="6"/>
      <c r="S57" s="6"/>
      <c r="T57" s="6"/>
      <c r="U57" s="6"/>
      <c r="V57" s="6"/>
      <c r="W57" s="6"/>
      <c r="X57" s="6"/>
      <c r="Y57" s="6"/>
      <c r="Z57" s="6"/>
      <c r="AA57" s="70"/>
      <c r="AB57" s="167"/>
      <c r="AC57" s="167"/>
      <c r="AD57" s="167"/>
      <c r="AE57" s="167"/>
      <c r="AF57" s="167"/>
      <c r="AG57" s="167"/>
      <c r="AH57" s="167"/>
      <c r="AI57" s="167"/>
      <c r="AJ57" s="167"/>
      <c r="AK57" s="167"/>
      <c r="AL57" s="167"/>
      <c r="AM57" s="88"/>
      <c r="AN57" s="174"/>
      <c r="AO57" s="8"/>
      <c r="AP57" s="8"/>
      <c r="AQ57" s="8"/>
      <c r="AR57" s="70"/>
      <c r="AS57" s="175"/>
      <c r="AT57" s="70"/>
      <c r="AU57" s="70"/>
      <c r="AV57" s="8"/>
      <c r="AW57" s="8"/>
      <c r="AX57" s="8"/>
      <c r="AY57" s="8"/>
      <c r="AZ57" s="9"/>
      <c r="BA57" s="8"/>
      <c r="BB57" s="8"/>
      <c r="BZ57" s="7"/>
      <c r="CA57" s="7"/>
    </row>
    <row r="58" spans="2:79" s="1" customFormat="1" ht="15.75" customHeight="1">
      <c r="B58" s="346" t="str">
        <f>'Affinity Rules'!B6</f>
        <v>NOAM</v>
      </c>
      <c r="C58" s="525" t="str">
        <f>'Affinity Rules'!C6</f>
        <v>Active/Standby</v>
      </c>
      <c r="D58" s="526">
        <f>'Affinity Rules'!D6</f>
        <v>0</v>
      </c>
      <c r="E58" s="528">
        <f>'Affinity Rules'!E6</f>
        <v>0</v>
      </c>
      <c r="F58" s="525" t="str">
        <f>'Affinity Rules'!F6</f>
        <v>2 VMs per DSR network in any site. VMs to be deployed on separate servers.  If managing more than 2 DSR nodes, the NOAM should be placed on a dedicated server.</v>
      </c>
      <c r="G58" s="526">
        <f>'Affinity Rules'!G6</f>
        <v>0</v>
      </c>
      <c r="H58" s="526">
        <f>'Affinity Rules'!H6</f>
        <v>0</v>
      </c>
      <c r="I58" s="526">
        <f>'Affinity Rules'!I6</f>
        <v>0</v>
      </c>
      <c r="J58" s="526">
        <f>'Affinity Rules'!J6</f>
        <v>0</v>
      </c>
      <c r="K58" s="526">
        <f>'Affinity Rules'!K6</f>
        <v>0</v>
      </c>
      <c r="L58" s="528">
        <f>'Affinity Rules'!L6</f>
        <v>0</v>
      </c>
      <c r="M58" s="525" t="str">
        <f>'Affinity Rules'!M6</f>
        <v>An optional Disaster Recovery NOAM can be located at a separate site.</v>
      </c>
      <c r="N58" s="526">
        <f>'Affinity Rules'!N6</f>
        <v>0</v>
      </c>
      <c r="O58" s="526">
        <f>'Affinity Rules'!O6</f>
        <v>0</v>
      </c>
      <c r="P58" s="527">
        <f>'Affinity Rules'!P6</f>
        <v>0</v>
      </c>
      <c r="Q58" s="6"/>
      <c r="R58" s="6"/>
      <c r="S58" s="6"/>
      <c r="T58" s="6"/>
      <c r="U58" s="6"/>
      <c r="V58" s="6"/>
      <c r="W58" s="6"/>
      <c r="X58" s="6"/>
      <c r="Y58" s="6"/>
      <c r="Z58" s="6"/>
      <c r="AA58" s="70"/>
      <c r="AB58" s="167"/>
      <c r="AC58" s="167"/>
      <c r="AD58" s="167"/>
      <c r="AE58" s="167"/>
      <c r="AF58" s="167"/>
      <c r="AG58" s="167"/>
      <c r="AH58" s="167"/>
      <c r="AI58" s="167"/>
      <c r="AJ58" s="167"/>
      <c r="AK58" s="167"/>
      <c r="AL58" s="167"/>
      <c r="AM58" s="173"/>
      <c r="AN58" s="174"/>
      <c r="AO58" s="8"/>
      <c r="AP58" s="8"/>
      <c r="AQ58" s="8"/>
      <c r="AR58" s="70"/>
      <c r="AS58" s="175"/>
      <c r="AT58" s="70"/>
      <c r="AU58" s="70"/>
      <c r="AV58" s="8"/>
      <c r="AW58" s="8"/>
      <c r="AX58" s="8"/>
      <c r="AY58" s="8"/>
      <c r="AZ58" s="9"/>
      <c r="BA58" s="8"/>
      <c r="BB58" s="8"/>
      <c r="BZ58" s="7"/>
      <c r="CA58" s="7"/>
    </row>
    <row r="59" spans="2:79" s="1" customFormat="1" ht="15.75" customHeight="1">
      <c r="B59" s="345" t="str">
        <f>'Affinity Rules'!B7</f>
        <v>SDS-NOAM</v>
      </c>
      <c r="C59" s="522" t="str">
        <f>'Affinity Rules'!C7</f>
        <v>Active/Standby</v>
      </c>
      <c r="D59" s="523">
        <f>'Affinity Rules'!D7</f>
        <v>0</v>
      </c>
      <c r="E59" s="548">
        <f>'Affinity Rules'!E7</f>
        <v>0</v>
      </c>
      <c r="F59" s="525" t="str">
        <f>'Affinity Rules'!F7</f>
        <v xml:space="preserve">2 VMs per DSR Network. VMs to be deployed on separate servers.  </v>
      </c>
      <c r="G59" s="526">
        <f>'Affinity Rules'!G7</f>
        <v>0</v>
      </c>
      <c r="H59" s="526">
        <f>'Affinity Rules'!H7</f>
        <v>0</v>
      </c>
      <c r="I59" s="526">
        <f>'Affinity Rules'!I7</f>
        <v>0</v>
      </c>
      <c r="J59" s="526">
        <f>'Affinity Rules'!J7</f>
        <v>0</v>
      </c>
      <c r="K59" s="526">
        <f>'Affinity Rules'!K7</f>
        <v>0</v>
      </c>
      <c r="L59" s="528">
        <f>'Affinity Rules'!L7</f>
        <v>0</v>
      </c>
      <c r="M59" s="522" t="str">
        <f>'Affinity Rules'!M7</f>
        <v>An optional Disaster Recovery SDS-NOAM can be located at a separate site.</v>
      </c>
      <c r="N59" s="523">
        <f>'Affinity Rules'!N7</f>
        <v>0</v>
      </c>
      <c r="O59" s="523">
        <f>'Affinity Rules'!O7</f>
        <v>0</v>
      </c>
      <c r="P59" s="524">
        <f>'Affinity Rules'!P7</f>
        <v>0</v>
      </c>
      <c r="Q59" s="6"/>
      <c r="R59" s="6"/>
      <c r="S59" s="6"/>
      <c r="T59" s="6"/>
      <c r="U59" s="6"/>
      <c r="V59" s="6"/>
      <c r="W59" s="6"/>
      <c r="X59" s="6"/>
      <c r="Y59" s="6"/>
      <c r="Z59" s="6"/>
      <c r="AA59" s="70"/>
      <c r="AB59" s="167"/>
      <c r="AC59" s="167"/>
      <c r="AD59" s="167"/>
      <c r="AE59" s="167"/>
      <c r="AF59" s="167"/>
      <c r="AG59" s="167"/>
      <c r="AH59" s="167"/>
      <c r="AI59" s="167"/>
      <c r="AJ59" s="167"/>
      <c r="AK59" s="6"/>
      <c r="AL59" s="6"/>
      <c r="AM59" s="7"/>
      <c r="AN59" s="8"/>
      <c r="AO59" s="8"/>
      <c r="AP59" s="8"/>
      <c r="AQ59" s="8"/>
      <c r="AR59" s="8"/>
      <c r="AS59" s="8"/>
      <c r="AT59" s="8"/>
      <c r="AU59" s="8"/>
      <c r="AV59" s="8"/>
      <c r="AW59" s="8"/>
      <c r="AX59" s="8"/>
      <c r="AY59" s="8"/>
      <c r="AZ59" s="9"/>
      <c r="BA59" s="8"/>
      <c r="BB59" s="8"/>
      <c r="BZ59" s="7"/>
      <c r="CA59" s="7"/>
    </row>
    <row r="60" spans="2:79" s="1" customFormat="1" ht="67.5" customHeight="1">
      <c r="B60" s="346" t="str">
        <f>'Affinity Rules'!B8</f>
        <v>SOAM</v>
      </c>
      <c r="C60" s="525" t="str">
        <f>'Affinity Rules'!C8</f>
        <v>a) Active/Standby
b) Active/Standby/Spare</v>
      </c>
      <c r="D60" s="526">
        <f>'Affinity Rules'!D8</f>
        <v>0</v>
      </c>
      <c r="E60" s="528">
        <f>'Affinity Rules'!E8</f>
        <v>0</v>
      </c>
      <c r="F60" s="525" t="str">
        <f>'Affinity Rules'!F8</f>
        <v>Active/Standby VMs to be deployed on separate servers, Spare must be placed on the mated DSR node.</v>
      </c>
      <c r="G60" s="526">
        <f>'Affinity Rules'!G8</f>
        <v>0</v>
      </c>
      <c r="H60" s="526">
        <f>'Affinity Rules'!H8</f>
        <v>0</v>
      </c>
      <c r="I60" s="526">
        <f>'Affinity Rules'!I8</f>
        <v>0</v>
      </c>
      <c r="J60" s="526">
        <f>'Affinity Rules'!J8</f>
        <v>0</v>
      </c>
      <c r="K60" s="526">
        <f>'Affinity Rules'!K8</f>
        <v>0</v>
      </c>
      <c r="L60" s="528">
        <f>'Affinity Rules'!L8</f>
        <v>0</v>
      </c>
      <c r="M60" s="525" t="str">
        <f>'Affinity Rules'!M8</f>
        <v>Redundancy model (b)  is used for PDRA or OCS mated-pair deployments which utilize Spare SBRs (a Spare SOAM is required in any DSR obtaining a Spare SBR). For all other deployments redundancy model (a) is used.</v>
      </c>
      <c r="N60" s="526">
        <f>'Affinity Rules'!N8</f>
        <v>0</v>
      </c>
      <c r="O60" s="526">
        <f>'Affinity Rules'!O8</f>
        <v>0</v>
      </c>
      <c r="P60" s="527">
        <f>'Affinity Rules'!P8</f>
        <v>0</v>
      </c>
      <c r="Q60" s="6"/>
      <c r="R60" s="6"/>
      <c r="S60" s="6"/>
      <c r="T60" s="6"/>
      <c r="U60" s="6"/>
      <c r="V60" s="6"/>
      <c r="W60" s="6"/>
      <c r="X60" s="6"/>
      <c r="Y60" s="6"/>
      <c r="Z60" s="6"/>
      <c r="AA60" s="70"/>
      <c r="AB60" s="167"/>
      <c r="AC60" s="167"/>
      <c r="AD60" s="167"/>
      <c r="AE60" s="167"/>
      <c r="AF60" s="167"/>
      <c r="AG60" s="167"/>
      <c r="AH60" s="167"/>
      <c r="AI60" s="167"/>
      <c r="AJ60" s="167"/>
      <c r="AK60" s="6"/>
      <c r="AL60" s="6"/>
      <c r="AM60" s="7"/>
      <c r="AN60" s="8"/>
      <c r="AO60" s="8"/>
      <c r="AP60" s="8"/>
      <c r="AQ60" s="8"/>
      <c r="AR60" s="8"/>
      <c r="AS60" s="8"/>
      <c r="AT60" s="8"/>
      <c r="AU60" s="8"/>
      <c r="AV60" s="8"/>
      <c r="AW60" s="8"/>
      <c r="AX60" s="8"/>
      <c r="AY60" s="8"/>
      <c r="AZ60" s="9"/>
      <c r="BA60" s="8"/>
      <c r="BB60" s="8"/>
      <c r="BZ60" s="7"/>
      <c r="CA60" s="7"/>
    </row>
    <row r="61" spans="2:79" s="1" customFormat="1" ht="15.75" customHeight="1">
      <c r="B61" s="346" t="str">
        <f>'Affinity Rules'!B9</f>
        <v>DP-SOAM</v>
      </c>
      <c r="C61" s="525" t="str">
        <f>'Affinity Rules'!C9</f>
        <v>Active/Standby</v>
      </c>
      <c r="D61" s="526">
        <f>'Affinity Rules'!D9</f>
        <v>0</v>
      </c>
      <c r="E61" s="528">
        <f>'Affinity Rules'!E9</f>
        <v>0</v>
      </c>
      <c r="F61" s="525" t="str">
        <f>'Affinity Rules'!F9</f>
        <v>2 VMs per site. VMs to be deployed on separate servers.</v>
      </c>
      <c r="G61" s="526">
        <f>'Affinity Rules'!G9</f>
        <v>0</v>
      </c>
      <c r="H61" s="526">
        <f>'Affinity Rules'!H9</f>
        <v>0</v>
      </c>
      <c r="I61" s="526">
        <f>'Affinity Rules'!I9</f>
        <v>0</v>
      </c>
      <c r="J61" s="526">
        <f>'Affinity Rules'!J9</f>
        <v>0</v>
      </c>
      <c r="K61" s="526">
        <f>'Affinity Rules'!K9</f>
        <v>0</v>
      </c>
      <c r="L61" s="528">
        <f>'Affinity Rules'!L9</f>
        <v>0</v>
      </c>
      <c r="M61" s="522" t="str">
        <f>'Affinity Rules'!M9</f>
        <v>.</v>
      </c>
      <c r="N61" s="523">
        <f>'Affinity Rules'!N9</f>
        <v>0</v>
      </c>
      <c r="O61" s="523">
        <f>'Affinity Rules'!O9</f>
        <v>0</v>
      </c>
      <c r="P61" s="524">
        <f>'Affinity Rules'!P9</f>
        <v>0</v>
      </c>
      <c r="Q61" s="6"/>
      <c r="R61" s="6"/>
      <c r="S61" s="6"/>
      <c r="T61" s="6"/>
      <c r="U61" s="6"/>
      <c r="V61" s="6"/>
      <c r="W61" s="6"/>
      <c r="X61" s="6"/>
      <c r="Y61" s="6"/>
      <c r="Z61" s="6"/>
      <c r="AA61" s="70"/>
      <c r="AB61" s="167"/>
      <c r="AC61" s="167"/>
      <c r="AD61" s="167"/>
      <c r="AE61" s="167"/>
      <c r="AF61" s="167"/>
      <c r="AG61" s="167"/>
      <c r="AH61" s="167"/>
      <c r="AI61" s="167"/>
      <c r="AJ61" s="167"/>
      <c r="AK61" s="6"/>
      <c r="AL61" s="6"/>
      <c r="AM61" s="7"/>
      <c r="AN61" s="8"/>
      <c r="AO61" s="8"/>
      <c r="AP61" s="8"/>
      <c r="AQ61" s="8"/>
      <c r="AR61" s="8"/>
      <c r="AS61" s="8"/>
      <c r="AT61" s="8"/>
      <c r="AU61" s="8"/>
      <c r="AV61" s="8"/>
      <c r="AW61" s="8"/>
      <c r="AX61" s="8"/>
      <c r="AY61" s="8"/>
      <c r="AZ61" s="9"/>
      <c r="BA61" s="8"/>
      <c r="BB61" s="8"/>
      <c r="BZ61" s="7"/>
      <c r="CA61" s="7"/>
    </row>
    <row r="62" spans="2:79" s="1" customFormat="1" ht="15.75" customHeight="1">
      <c r="B62" s="346" t="str">
        <f>'Affinity Rules'!B10</f>
        <v>IPFE</v>
      </c>
      <c r="C62" s="525" t="str">
        <f>'Affinity Rules'!C10</f>
        <v>Active, Active</v>
      </c>
      <c r="D62" s="526">
        <f>'Affinity Rules'!D10</f>
        <v>0</v>
      </c>
      <c r="E62" s="528">
        <f>'Affinity Rules'!E10</f>
        <v>0</v>
      </c>
      <c r="F62" s="525" t="str">
        <f>'Affinity Rules'!F10</f>
        <v>Each VM in a pair must be deployed on separate server.</v>
      </c>
      <c r="G62" s="526">
        <f>'Affinity Rules'!G10</f>
        <v>0</v>
      </c>
      <c r="H62" s="526">
        <f>'Affinity Rules'!H10</f>
        <v>0</v>
      </c>
      <c r="I62" s="526">
        <f>'Affinity Rules'!I10</f>
        <v>0</v>
      </c>
      <c r="J62" s="526">
        <f>'Affinity Rules'!J10</f>
        <v>0</v>
      </c>
      <c r="K62" s="526">
        <f>'Affinity Rules'!K10</f>
        <v>0</v>
      </c>
      <c r="L62" s="528">
        <f>'Affinity Rules'!L10</f>
        <v>0</v>
      </c>
      <c r="M62" s="525" t="str">
        <f>'Affinity Rules'!M10</f>
        <v>Deployed in pairs. Max 2 pairs (4 VMs)</v>
      </c>
      <c r="N62" s="526">
        <f>'Affinity Rules'!N10</f>
        <v>0</v>
      </c>
      <c r="O62" s="526">
        <f>'Affinity Rules'!O10</f>
        <v>0</v>
      </c>
      <c r="P62" s="527">
        <f>'Affinity Rules'!P10</f>
        <v>0</v>
      </c>
      <c r="Q62" s="6"/>
      <c r="R62" s="6"/>
      <c r="S62" s="6"/>
      <c r="T62" s="6"/>
      <c r="U62" s="6"/>
      <c r="V62" s="6"/>
      <c r="W62" s="6"/>
      <c r="X62" s="6"/>
      <c r="Y62" s="6"/>
      <c r="Z62" s="6"/>
      <c r="AA62" s="70"/>
      <c r="AB62" s="167"/>
      <c r="AC62" s="167"/>
      <c r="AD62" s="167"/>
      <c r="AE62" s="167"/>
      <c r="AF62" s="167"/>
      <c r="AG62" s="167"/>
      <c r="AH62" s="167"/>
      <c r="AI62" s="167"/>
      <c r="AJ62" s="167"/>
      <c r="AK62" s="6"/>
      <c r="AL62" s="6"/>
      <c r="AM62" s="7"/>
      <c r="AN62" s="8"/>
      <c r="AO62" s="8"/>
      <c r="AP62" s="8"/>
      <c r="AQ62" s="8"/>
      <c r="AR62" s="8"/>
      <c r="AS62" s="8"/>
      <c r="AT62" s="8"/>
      <c r="AU62" s="8"/>
      <c r="AV62" s="8"/>
      <c r="AW62" s="8"/>
      <c r="AX62" s="8"/>
      <c r="AY62" s="8"/>
      <c r="AZ62" s="9"/>
      <c r="BA62" s="8"/>
      <c r="BB62" s="8"/>
      <c r="BZ62" s="7"/>
      <c r="CA62" s="7"/>
    </row>
    <row r="63" spans="2:79" s="1" customFormat="1" ht="16.5" customHeight="1">
      <c r="B63" s="347" t="str">
        <f>'Affinity Rules'!B11</f>
        <v>DA-MP</v>
      </c>
      <c r="C63" s="525" t="str">
        <f>'Affinity Rules'!C11</f>
        <v xml:space="preserve">Active Cluster </v>
      </c>
      <c r="D63" s="526">
        <f>'Affinity Rules'!D11</f>
        <v>0</v>
      </c>
      <c r="E63" s="528">
        <f>'Affinity Rules'!E11</f>
        <v>0</v>
      </c>
      <c r="F63" s="550" t="str">
        <f>'Affinity Rules'!F11</f>
        <v>Act cluster per site.</v>
      </c>
      <c r="G63" s="551">
        <f>'Affinity Rules'!G11</f>
        <v>0</v>
      </c>
      <c r="H63" s="551">
        <f>'Affinity Rules'!H11</f>
        <v>0</v>
      </c>
      <c r="I63" s="551">
        <f>'Affinity Rules'!I11</f>
        <v>0</v>
      </c>
      <c r="J63" s="551">
        <f>'Affinity Rules'!J11</f>
        <v>0</v>
      </c>
      <c r="K63" s="551">
        <f>'Affinity Rules'!K11</f>
        <v>0</v>
      </c>
      <c r="L63" s="552">
        <f>'Affinity Rules'!L11</f>
        <v>0</v>
      </c>
      <c r="M63" s="525" t="str">
        <f>'Affinity Rules'!M11</f>
        <v>To be evenly distributed across servers to minimize capacity loss</v>
      </c>
      <c r="N63" s="526">
        <f>'Affinity Rules'!N11</f>
        <v>0</v>
      </c>
      <c r="O63" s="526">
        <f>'Affinity Rules'!O11</f>
        <v>0</v>
      </c>
      <c r="P63" s="527">
        <f>'Affinity Rules'!P11</f>
        <v>0</v>
      </c>
      <c r="Q63" s="6"/>
      <c r="R63" s="6"/>
      <c r="S63" s="6"/>
      <c r="T63" s="6"/>
      <c r="U63" s="6"/>
      <c r="V63" s="6"/>
      <c r="W63" s="6"/>
      <c r="X63" s="6"/>
      <c r="Y63" s="6"/>
      <c r="Z63" s="6"/>
      <c r="AA63" s="70"/>
      <c r="AB63" s="167"/>
      <c r="AC63" s="167"/>
      <c r="AD63" s="167"/>
      <c r="AE63" s="167"/>
      <c r="AF63" s="167"/>
      <c r="AG63" s="167"/>
      <c r="AH63" s="167"/>
      <c r="AI63" s="167"/>
      <c r="AJ63" s="167"/>
      <c r="AK63" s="6"/>
      <c r="AL63" s="6"/>
      <c r="AM63" s="7"/>
      <c r="AN63" s="8"/>
      <c r="AO63" s="8"/>
      <c r="AP63" s="8"/>
      <c r="AQ63" s="8"/>
      <c r="AR63" s="8"/>
      <c r="AS63" s="8"/>
      <c r="AT63" s="8"/>
      <c r="AU63" s="8"/>
      <c r="AV63" s="8"/>
      <c r="AW63" s="8"/>
      <c r="AX63" s="8"/>
      <c r="AY63" s="8"/>
      <c r="AZ63" s="9"/>
      <c r="BA63" s="8"/>
      <c r="BB63" s="8"/>
      <c r="BZ63" s="7"/>
      <c r="CA63" s="7"/>
    </row>
    <row r="64" spans="2:79" s="1" customFormat="1" ht="30.75" customHeight="1">
      <c r="B64" s="347" t="str">
        <f>'Affinity Rules'!B12</f>
        <v>SS7-MP</v>
      </c>
      <c r="C64" s="525" t="str">
        <f>'Affinity Rules'!C12</f>
        <v>Active Cluster</v>
      </c>
      <c r="D64" s="526">
        <f>'Affinity Rules'!D12</f>
        <v>0</v>
      </c>
      <c r="E64" s="528">
        <f>'Affinity Rules'!E12</f>
        <v>0</v>
      </c>
      <c r="F64" s="550" t="str">
        <f>'Affinity Rules'!F12</f>
        <v xml:space="preserve">Act cluster per site. </v>
      </c>
      <c r="G64" s="551">
        <f>'Affinity Rules'!G12</f>
        <v>0</v>
      </c>
      <c r="H64" s="551">
        <f>'Affinity Rules'!H12</f>
        <v>0</v>
      </c>
      <c r="I64" s="551">
        <f>'Affinity Rules'!I12</f>
        <v>0</v>
      </c>
      <c r="J64" s="551">
        <f>'Affinity Rules'!J12</f>
        <v>0</v>
      </c>
      <c r="K64" s="551">
        <f>'Affinity Rules'!K12</f>
        <v>0</v>
      </c>
      <c r="L64" s="552">
        <f>'Affinity Rules'!L12</f>
        <v>0</v>
      </c>
      <c r="M64" s="525" t="str">
        <f>'Affinity Rules'!M12</f>
        <v>To be evenly distributed across servers to minimize capacity loss</v>
      </c>
      <c r="N64" s="526">
        <f>'Affinity Rules'!N12</f>
        <v>0</v>
      </c>
      <c r="O64" s="526">
        <f>'Affinity Rules'!O12</f>
        <v>0</v>
      </c>
      <c r="P64" s="527">
        <f>'Affinity Rules'!P12</f>
        <v>0</v>
      </c>
      <c r="Q64" s="6"/>
      <c r="R64" s="6"/>
      <c r="S64" s="6"/>
      <c r="T64" s="6"/>
      <c r="U64" s="6"/>
      <c r="V64" s="6"/>
      <c r="W64" s="6"/>
      <c r="X64" s="6"/>
      <c r="Y64" s="6"/>
      <c r="Z64" s="6"/>
      <c r="AA64" s="70"/>
      <c r="AB64" s="167"/>
      <c r="AC64" s="167"/>
      <c r="AD64" s="167"/>
      <c r="AE64" s="167"/>
      <c r="AF64" s="167"/>
      <c r="AG64" s="167"/>
      <c r="AH64" s="167"/>
      <c r="AI64" s="167"/>
      <c r="AJ64" s="167"/>
      <c r="AK64" s="6"/>
      <c r="AL64" s="6"/>
      <c r="AM64" s="7"/>
      <c r="AN64" s="8"/>
      <c r="AO64" s="8"/>
      <c r="AP64" s="8"/>
      <c r="AQ64" s="8"/>
      <c r="AR64" s="8"/>
      <c r="AS64" s="8"/>
      <c r="AT64" s="8"/>
      <c r="AU64" s="8"/>
      <c r="AV64" s="8"/>
      <c r="AW64" s="8"/>
      <c r="AX64" s="8"/>
      <c r="AY64" s="8"/>
      <c r="AZ64" s="9"/>
      <c r="BA64" s="8"/>
      <c r="BB64" s="8"/>
      <c r="BZ64" s="7"/>
      <c r="CA64" s="7"/>
    </row>
    <row r="65" spans="2:79" s="1" customFormat="1" ht="29.25" customHeight="1">
      <c r="B65" s="346" t="str">
        <f>'Affinity Rules'!B13</f>
        <v>iDIH-Application</v>
      </c>
      <c r="C65" s="525" t="str">
        <f>'Affinity Rules'!C13</f>
        <v>N/A</v>
      </c>
      <c r="D65" s="526">
        <f>'Affinity Rules'!D13</f>
        <v>0</v>
      </c>
      <c r="E65" s="528">
        <f>'Affinity Rules'!E13</f>
        <v>0</v>
      </c>
      <c r="F65" s="550" t="str">
        <f>'Affinity Rules'!F13</f>
        <v>All 3 IDIH VMs per DSR site, no redundancy.  Must have layer 2 connectivity to other IDIH VM types per DSR site.</v>
      </c>
      <c r="G65" s="551">
        <f>'Affinity Rules'!G13</f>
        <v>0</v>
      </c>
      <c r="H65" s="551">
        <f>'Affinity Rules'!H13</f>
        <v>0</v>
      </c>
      <c r="I65" s="551">
        <f>'Affinity Rules'!I13</f>
        <v>0</v>
      </c>
      <c r="J65" s="551">
        <f>'Affinity Rules'!J13</f>
        <v>0</v>
      </c>
      <c r="K65" s="551">
        <f>'Affinity Rules'!K13</f>
        <v>0</v>
      </c>
      <c r="L65" s="552">
        <f>'Affinity Rules'!L13</f>
        <v>0</v>
      </c>
      <c r="M65" s="522" t="str">
        <f>'Affinity Rules'!M13</f>
        <v>1 per site</v>
      </c>
      <c r="N65" s="523">
        <f>'Affinity Rules'!N13</f>
        <v>0</v>
      </c>
      <c r="O65" s="523">
        <f>'Affinity Rules'!O13</f>
        <v>0</v>
      </c>
      <c r="P65" s="524">
        <f>'Affinity Rules'!P13</f>
        <v>0</v>
      </c>
      <c r="Q65" s="6"/>
      <c r="R65" s="6"/>
      <c r="S65" s="6"/>
      <c r="T65" s="6"/>
      <c r="U65" s="6"/>
      <c r="V65" s="6"/>
      <c r="W65" s="6"/>
      <c r="X65" s="6"/>
      <c r="Y65" s="6"/>
      <c r="Z65" s="6"/>
      <c r="AA65" s="70"/>
      <c r="AB65" s="167"/>
      <c r="AC65" s="167"/>
      <c r="AD65" s="167"/>
      <c r="AE65" s="167"/>
      <c r="AF65" s="167"/>
      <c r="AG65" s="167"/>
      <c r="AH65" s="167"/>
      <c r="AI65" s="167"/>
      <c r="AJ65" s="167"/>
      <c r="AK65" s="6"/>
      <c r="AL65" s="6"/>
      <c r="AM65" s="7"/>
      <c r="AN65" s="8"/>
      <c r="AO65" s="8"/>
      <c r="AP65" s="8"/>
      <c r="AQ65" s="8"/>
      <c r="AR65" s="8"/>
      <c r="AS65" s="8"/>
      <c r="AT65" s="8"/>
      <c r="AU65" s="8"/>
      <c r="AV65" s="8"/>
      <c r="AW65" s="8"/>
      <c r="AX65" s="8"/>
      <c r="AY65" s="8"/>
      <c r="AZ65" s="9"/>
      <c r="BA65" s="8"/>
      <c r="BB65" s="8"/>
      <c r="BZ65" s="7"/>
      <c r="CA65" s="7"/>
    </row>
    <row r="66" spans="2:79" s="1" customFormat="1" ht="27.75" customHeight="1">
      <c r="B66" s="346" t="str">
        <f>'Affinity Rules'!B14</f>
        <v>iDIH-Mediation</v>
      </c>
      <c r="C66" s="525" t="str">
        <f>'Affinity Rules'!C14</f>
        <v>N/A</v>
      </c>
      <c r="D66" s="526">
        <f>'Affinity Rules'!D14</f>
        <v>0</v>
      </c>
      <c r="E66" s="528">
        <f>'Affinity Rules'!E14</f>
        <v>0</v>
      </c>
      <c r="F66" s="550" t="str">
        <f>'Affinity Rules'!F14</f>
        <v>All 3 IDIH VMs per DSR site, no redundancy.  Must have layer 2 connectivity to other IDIH VM types per DSR site.</v>
      </c>
      <c r="G66" s="551">
        <f>'Affinity Rules'!G14</f>
        <v>0</v>
      </c>
      <c r="H66" s="551">
        <f>'Affinity Rules'!H14</f>
        <v>0</v>
      </c>
      <c r="I66" s="551">
        <f>'Affinity Rules'!I14</f>
        <v>0</v>
      </c>
      <c r="J66" s="551">
        <f>'Affinity Rules'!J14</f>
        <v>0</v>
      </c>
      <c r="K66" s="551">
        <f>'Affinity Rules'!K14</f>
        <v>0</v>
      </c>
      <c r="L66" s="552">
        <f>'Affinity Rules'!L14</f>
        <v>0</v>
      </c>
      <c r="M66" s="522" t="str">
        <f>'Affinity Rules'!M14</f>
        <v>1 per site</v>
      </c>
      <c r="N66" s="523">
        <f>'Affinity Rules'!N14</f>
        <v>0</v>
      </c>
      <c r="O66" s="523">
        <f>'Affinity Rules'!O14</f>
        <v>0</v>
      </c>
      <c r="P66" s="524">
        <f>'Affinity Rules'!P14</f>
        <v>0</v>
      </c>
      <c r="Q66" s="6"/>
      <c r="R66" s="6"/>
      <c r="S66" s="6"/>
      <c r="T66" s="6"/>
      <c r="U66" s="6"/>
      <c r="V66" s="6"/>
      <c r="W66" s="6"/>
      <c r="X66" s="6"/>
      <c r="Y66" s="6"/>
      <c r="Z66" s="6"/>
      <c r="AA66" s="70"/>
      <c r="AB66" s="167"/>
      <c r="AC66" s="167"/>
      <c r="AD66" s="167"/>
      <c r="AE66" s="167"/>
      <c r="AF66" s="167"/>
      <c r="AG66" s="167"/>
      <c r="AH66" s="167"/>
      <c r="AI66" s="167"/>
      <c r="AJ66" s="167"/>
      <c r="AK66" s="6"/>
      <c r="AL66" s="6"/>
      <c r="AM66" s="7"/>
      <c r="AN66" s="8"/>
      <c r="AO66" s="8"/>
      <c r="AP66" s="8"/>
      <c r="AQ66" s="8"/>
      <c r="AR66" s="8"/>
      <c r="AS66" s="8"/>
      <c r="AT66" s="8"/>
      <c r="AU66" s="8"/>
      <c r="AV66" s="8"/>
      <c r="AW66" s="8"/>
      <c r="AX66" s="8"/>
      <c r="AY66" s="8"/>
      <c r="AZ66" s="9"/>
      <c r="BA66" s="8"/>
      <c r="BB66" s="8"/>
      <c r="BZ66" s="7"/>
      <c r="CA66" s="7"/>
    </row>
    <row r="67" spans="2:79" s="1" customFormat="1" ht="31.5" customHeight="1">
      <c r="B67" s="345" t="str">
        <f>'Affinity Rules'!B15</f>
        <v>iDIH-Database</v>
      </c>
      <c r="C67" s="525" t="str">
        <f>'Affinity Rules'!C15</f>
        <v>N/A</v>
      </c>
      <c r="D67" s="526">
        <f>'Affinity Rules'!D15</f>
        <v>0</v>
      </c>
      <c r="E67" s="528">
        <f>'Affinity Rules'!E15</f>
        <v>0</v>
      </c>
      <c r="F67" s="550" t="str">
        <f>'Affinity Rules'!F15</f>
        <v>All 3 IDIH VMs per DSR site, no redundancy.  Must have layer 2 connectivity to other IDIH VM types per DSR site.</v>
      </c>
      <c r="G67" s="551"/>
      <c r="H67" s="551"/>
      <c r="I67" s="551"/>
      <c r="J67" s="551"/>
      <c r="K67" s="551"/>
      <c r="L67" s="552"/>
      <c r="M67" s="522" t="str">
        <f>'Affinity Rules'!M15</f>
        <v>1 per site</v>
      </c>
      <c r="N67" s="523">
        <f>'Affinity Rules'!N15</f>
        <v>0</v>
      </c>
      <c r="O67" s="523">
        <f>'Affinity Rules'!O15</f>
        <v>0</v>
      </c>
      <c r="P67" s="524">
        <f>'Affinity Rules'!P15</f>
        <v>0</v>
      </c>
      <c r="W67" s="8"/>
      <c r="X67" s="70"/>
      <c r="Y67" s="175"/>
      <c r="Z67" s="70"/>
      <c r="AA67" s="70"/>
      <c r="AB67" s="167"/>
      <c r="AC67" s="167"/>
      <c r="AD67" s="167"/>
      <c r="AE67" s="167"/>
      <c r="AF67" s="167"/>
      <c r="AG67" s="167"/>
      <c r="AH67" s="167"/>
      <c r="AI67" s="167"/>
      <c r="AJ67" s="167"/>
      <c r="AK67" s="6"/>
      <c r="AL67" s="6"/>
      <c r="AM67" s="7"/>
      <c r="AN67" s="8"/>
      <c r="AO67" s="8"/>
      <c r="AP67" s="8"/>
      <c r="AQ67" s="8"/>
      <c r="AR67" s="8"/>
      <c r="AS67" s="8"/>
      <c r="AT67" s="8"/>
      <c r="AU67" s="8"/>
      <c r="AV67" s="8"/>
      <c r="AW67" s="8"/>
      <c r="AX67" s="8"/>
      <c r="AY67" s="8"/>
      <c r="AZ67" s="9"/>
      <c r="BA67" s="8"/>
      <c r="BB67" s="8"/>
      <c r="BZ67" s="7"/>
      <c r="CA67" s="7"/>
    </row>
    <row r="68" spans="2:79" s="1" customFormat="1" ht="60.75" customHeight="1">
      <c r="B68" s="347" t="str">
        <f>'Affinity Rules'!B16</f>
        <v>SBR(s)</v>
      </c>
      <c r="C68" s="525" t="str">
        <f>'Affinity Rules'!C16</f>
        <v>Per Server Group
a) Active/Standby
b) Active/Spare
c) Active/Standby, Spare</v>
      </c>
      <c r="D68" s="526"/>
      <c r="E68" s="528"/>
      <c r="F68" s="525" t="str">
        <f>'Affinity Rules'!F16</f>
        <v>Active/Standby redundancy model (a) VMs to be deployed on separate servers.  Spare must be placed on the mated DSR node.</v>
      </c>
      <c r="G68" s="526"/>
      <c r="H68" s="526"/>
      <c r="I68" s="526"/>
      <c r="J68" s="526"/>
      <c r="K68" s="526"/>
      <c r="L68" s="528"/>
      <c r="M68" s="525" t="str">
        <f>'Affinity Rules'!M16</f>
        <v xml:space="preserve">Redundancy model (b) or (c) model is used for PDRA or OCS mated-pair deployments. </v>
      </c>
      <c r="N68" s="526">
        <f>'Affinity Rules'!N16</f>
        <v>0</v>
      </c>
      <c r="O68" s="526">
        <f>'Affinity Rules'!O16</f>
        <v>0</v>
      </c>
      <c r="P68" s="527">
        <f>'Affinity Rules'!P16</f>
        <v>0</v>
      </c>
      <c r="Q68" s="6"/>
      <c r="R68" s="6"/>
      <c r="W68" s="8"/>
      <c r="X68" s="70"/>
      <c r="Y68" s="175"/>
      <c r="Z68" s="70"/>
      <c r="AA68" s="70"/>
      <c r="AB68" s="167"/>
      <c r="AC68" s="167"/>
      <c r="AD68" s="167"/>
      <c r="AE68" s="167"/>
      <c r="AF68" s="167"/>
      <c r="AG68" s="167"/>
      <c r="AH68" s="167"/>
      <c r="AI68" s="167"/>
      <c r="AJ68" s="167"/>
      <c r="AK68" s="6"/>
      <c r="AL68" s="6"/>
      <c r="AM68" s="7"/>
      <c r="AN68" s="8"/>
      <c r="AO68" s="8"/>
      <c r="AP68" s="8"/>
      <c r="AQ68" s="8"/>
      <c r="AR68" s="8"/>
      <c r="AS68" s="8"/>
      <c r="AT68" s="8"/>
      <c r="AU68" s="8"/>
      <c r="AV68" s="8"/>
      <c r="AW68" s="8"/>
      <c r="AX68" s="8"/>
      <c r="AY68" s="8"/>
      <c r="AZ68" s="9"/>
      <c r="BA68" s="8"/>
      <c r="BB68" s="8"/>
      <c r="BZ68" s="7"/>
      <c r="CA68" s="7"/>
    </row>
    <row r="69" spans="2:79" s="1" customFormat="1" ht="57.75" customHeight="1">
      <c r="B69" s="347" t="str">
        <f>'Affinity Rules'!B17</f>
        <v>SBR(b)</v>
      </c>
      <c r="C69" s="525" t="str">
        <f>'Affinity Rules'!C17</f>
        <v>Per Server Group
a) Active/Standby
b) Active/Spare
c) Active/Standby, Spare</v>
      </c>
      <c r="D69" s="526"/>
      <c r="E69" s="528"/>
      <c r="F69" s="525" t="str">
        <f>'Affinity Rules'!F17</f>
        <v>Active/Standby redundancy model (a) VMs to be deployed on separate servers.  Spare must be placed on the mated DSR node.</v>
      </c>
      <c r="G69" s="526"/>
      <c r="H69" s="526"/>
      <c r="I69" s="526"/>
      <c r="J69" s="526"/>
      <c r="K69" s="526"/>
      <c r="L69" s="528"/>
      <c r="M69" s="525" t="str">
        <f>'Affinity Rules'!M17</f>
        <v xml:space="preserve">Redundancy model (b) or (c) model is used for PDRA mated-pair deployments. </v>
      </c>
      <c r="N69" s="526">
        <f>'Affinity Rules'!N17</f>
        <v>0</v>
      </c>
      <c r="O69" s="526">
        <f>'Affinity Rules'!O17</f>
        <v>0</v>
      </c>
      <c r="P69" s="527">
        <f>'Affinity Rules'!P17</f>
        <v>0</v>
      </c>
      <c r="Q69" s="6"/>
      <c r="R69" s="6"/>
      <c r="W69" s="8"/>
      <c r="X69" s="70"/>
      <c r="Y69" s="175"/>
      <c r="Z69" s="70"/>
      <c r="AA69" s="70"/>
      <c r="AB69" s="167"/>
      <c r="AC69" s="167"/>
      <c r="AD69" s="167"/>
      <c r="AE69" s="167"/>
      <c r="AF69" s="167"/>
      <c r="AG69" s="167"/>
      <c r="AH69" s="167"/>
      <c r="AI69" s="167"/>
      <c r="AJ69" s="167"/>
      <c r="AK69" s="6"/>
      <c r="AL69" s="6"/>
      <c r="AM69" s="7"/>
      <c r="AN69" s="8"/>
      <c r="AO69" s="8"/>
      <c r="AP69" s="8"/>
      <c r="AQ69" s="8"/>
      <c r="AR69" s="8"/>
      <c r="AS69" s="8"/>
      <c r="AT69" s="8"/>
      <c r="AU69" s="8"/>
      <c r="AV69" s="8"/>
      <c r="AW69" s="8"/>
      <c r="AX69" s="8"/>
      <c r="AY69" s="8"/>
      <c r="AZ69" s="9"/>
      <c r="BA69" s="8"/>
      <c r="BB69" s="8"/>
      <c r="BZ69" s="7"/>
      <c r="CA69" s="7"/>
    </row>
    <row r="70" spans="2:79" s="1" customFormat="1" ht="26.25" customHeight="1">
      <c r="B70" s="346" t="str">
        <f>'Affinity Rules'!B18</f>
        <v>DP</v>
      </c>
      <c r="C70" s="522" t="str">
        <f>'Affinity Rules'!C18</f>
        <v>Active Cluster</v>
      </c>
      <c r="D70" s="523">
        <f>'Affinity Rules'!D18</f>
        <v>0</v>
      </c>
      <c r="E70" s="548">
        <f>'Affinity Rules'!E18</f>
        <v>0</v>
      </c>
      <c r="F70" s="539" t="str">
        <f>'Affinity Rules'!F18</f>
        <v xml:space="preserve"> Act cluster per site.</v>
      </c>
      <c r="G70" s="540"/>
      <c r="H70" s="540"/>
      <c r="I70" s="540"/>
      <c r="J70" s="540"/>
      <c r="K70" s="540"/>
      <c r="L70" s="541"/>
      <c r="M70" s="525" t="str">
        <f>'Affinity Rules'!M18</f>
        <v>To be evenly distributed across servers to minimize capacity loss</v>
      </c>
      <c r="N70" s="526">
        <f>'Affinity Rules'!N18</f>
        <v>0</v>
      </c>
      <c r="O70" s="526">
        <f>'Affinity Rules'!O18</f>
        <v>0</v>
      </c>
      <c r="P70" s="527">
        <f>'Affinity Rules'!P18</f>
        <v>0</v>
      </c>
      <c r="Q70" s="6"/>
      <c r="R70" s="6"/>
      <c r="W70" s="8"/>
      <c r="X70" s="70"/>
      <c r="Y70" s="175"/>
      <c r="Z70" s="70"/>
      <c r="AA70" s="70"/>
      <c r="AB70" s="167"/>
      <c r="AC70" s="167"/>
      <c r="AD70" s="167"/>
      <c r="AE70" s="167"/>
      <c r="AF70" s="167"/>
      <c r="AG70" s="167"/>
      <c r="AH70" s="167"/>
      <c r="AI70" s="167"/>
      <c r="AJ70" s="167"/>
      <c r="AK70" s="6"/>
      <c r="AL70" s="6"/>
      <c r="AM70" s="7"/>
      <c r="AN70" s="8"/>
      <c r="AO70" s="8"/>
      <c r="AP70" s="8"/>
      <c r="AQ70" s="8"/>
      <c r="AR70" s="8"/>
      <c r="AS70" s="8"/>
      <c r="AT70" s="8"/>
      <c r="AU70" s="8"/>
      <c r="AV70" s="8"/>
      <c r="AW70" s="8"/>
      <c r="AX70" s="8"/>
      <c r="AY70" s="8"/>
      <c r="AZ70" s="9"/>
      <c r="BA70" s="8"/>
      <c r="BB70" s="8"/>
      <c r="BZ70" s="7"/>
      <c r="CA70" s="7"/>
    </row>
    <row r="71" spans="2:79" s="1" customFormat="1" ht="16.5" customHeight="1" thickBot="1">
      <c r="B71" s="348" t="str">
        <f>'Affinity Rules'!B19</f>
        <v>SDS-Query-Server</v>
      </c>
      <c r="C71" s="545" t="str">
        <f>'Affinity Rules'!C19</f>
        <v>N/A</v>
      </c>
      <c r="D71" s="546"/>
      <c r="E71" s="549"/>
      <c r="F71" s="542" t="str">
        <f>'Affinity Rules'!F19</f>
        <v>1 per SDS-NOAM site where query server is desired</v>
      </c>
      <c r="G71" s="543"/>
      <c r="H71" s="543"/>
      <c r="I71" s="543"/>
      <c r="J71" s="543"/>
      <c r="K71" s="543"/>
      <c r="L71" s="544"/>
      <c r="M71" s="545" t="str">
        <f>'Affinity Rules'!M19</f>
        <v>1 per site</v>
      </c>
      <c r="N71" s="546">
        <f>'Affinity Rules'!N19</f>
        <v>0</v>
      </c>
      <c r="O71" s="546">
        <f>'Affinity Rules'!O19</f>
        <v>0</v>
      </c>
      <c r="P71" s="547">
        <f>'Affinity Rules'!P19</f>
        <v>0</v>
      </c>
      <c r="Q71" s="6"/>
      <c r="R71" s="6"/>
      <c r="W71" s="8"/>
      <c r="X71" s="70"/>
      <c r="Y71" s="175"/>
      <c r="Z71" s="70"/>
      <c r="AA71" s="70"/>
      <c r="AB71" s="167"/>
      <c r="AC71" s="167"/>
      <c r="AD71" s="167"/>
      <c r="AE71" s="167"/>
      <c r="AF71" s="167"/>
      <c r="AG71" s="167"/>
      <c r="AH71" s="167"/>
      <c r="AI71" s="167"/>
      <c r="AJ71" s="167"/>
      <c r="AK71" s="6"/>
      <c r="AL71" s="6"/>
      <c r="AM71" s="7"/>
      <c r="AN71" s="8"/>
      <c r="AO71" s="8"/>
      <c r="AP71" s="8"/>
      <c r="AQ71" s="8"/>
      <c r="AR71" s="8"/>
      <c r="AS71" s="8"/>
      <c r="AT71" s="8"/>
      <c r="AU71" s="8"/>
      <c r="AV71" s="8"/>
      <c r="AW71" s="8"/>
      <c r="AX71" s="8"/>
      <c r="AY71" s="8"/>
      <c r="AZ71" s="9"/>
      <c r="BA71" s="8"/>
      <c r="BB71" s="8"/>
      <c r="BZ71" s="7"/>
      <c r="CA71" s="7"/>
    </row>
    <row r="72" spans="2:79" s="1" customFormat="1">
      <c r="G72" s="7"/>
      <c r="H72" s="7"/>
      <c r="I72" s="7"/>
      <c r="J72" s="5"/>
      <c r="K72" s="24"/>
      <c r="L72" s="24"/>
      <c r="M72" s="24"/>
      <c r="N72" s="24"/>
      <c r="O72" s="24"/>
      <c r="P72" s="24"/>
      <c r="Q72" s="6"/>
      <c r="R72" s="6"/>
      <c r="W72" s="8"/>
      <c r="X72" s="70"/>
      <c r="Y72" s="175"/>
      <c r="Z72" s="70"/>
      <c r="AA72" s="70"/>
      <c r="AB72" s="167"/>
      <c r="AC72" s="167"/>
      <c r="AD72" s="167"/>
      <c r="AE72" s="167"/>
      <c r="AF72" s="167"/>
      <c r="AG72" s="167"/>
      <c r="AH72" s="167"/>
      <c r="AI72" s="167"/>
      <c r="AJ72" s="167"/>
      <c r="AK72" s="6"/>
      <c r="AL72" s="6"/>
      <c r="AM72" s="7"/>
      <c r="AN72" s="8"/>
      <c r="AO72" s="8"/>
      <c r="AP72" s="8"/>
      <c r="AQ72" s="8"/>
      <c r="AR72" s="8"/>
      <c r="AS72" s="8"/>
      <c r="AT72" s="8"/>
      <c r="AU72" s="8"/>
      <c r="AV72" s="8"/>
      <c r="AW72" s="8"/>
      <c r="AX72" s="8"/>
      <c r="AY72" s="8"/>
      <c r="AZ72" s="9"/>
      <c r="BA72" s="8"/>
      <c r="BB72" s="8"/>
      <c r="BZ72" s="7"/>
      <c r="CA72" s="7"/>
    </row>
    <row r="73" spans="2:79" s="1" customFormat="1">
      <c r="G73" s="7"/>
      <c r="H73" s="7"/>
      <c r="I73" s="7"/>
      <c r="J73" s="5"/>
      <c r="K73" s="24"/>
      <c r="L73" s="24"/>
      <c r="M73" s="24"/>
      <c r="N73" s="24"/>
      <c r="O73" s="24"/>
      <c r="P73" s="6"/>
      <c r="Q73" s="6"/>
      <c r="R73" s="6"/>
      <c r="S73" s="6"/>
      <c r="T73" s="6"/>
      <c r="U73" s="6"/>
      <c r="V73" s="6"/>
      <c r="W73" s="6"/>
      <c r="X73" s="6"/>
      <c r="Y73" s="6"/>
      <c r="Z73" s="6"/>
      <c r="AA73" s="24"/>
      <c r="AB73" s="167"/>
      <c r="AC73" s="167"/>
      <c r="AD73" s="167"/>
      <c r="AE73" s="167"/>
      <c r="AF73" s="167"/>
      <c r="AG73" s="167"/>
      <c r="AH73" s="167"/>
      <c r="AI73" s="167"/>
      <c r="AJ73" s="167"/>
      <c r="AQ73" s="8"/>
      <c r="AR73" s="70"/>
      <c r="AS73" s="175"/>
      <c r="AT73" s="70"/>
      <c r="AU73" s="70"/>
      <c r="AV73" s="8"/>
      <c r="AW73" s="8"/>
      <c r="AX73" s="8"/>
      <c r="AY73" s="8"/>
      <c r="AZ73" s="9"/>
      <c r="BA73" s="8"/>
      <c r="BB73" s="8"/>
      <c r="BZ73" s="7"/>
      <c r="CA73" s="7"/>
    </row>
    <row r="74" spans="2:79" s="1" customFormat="1">
      <c r="G74" s="7"/>
      <c r="H74" s="7"/>
      <c r="I74" s="7"/>
      <c r="J74" s="5"/>
      <c r="K74" s="24"/>
      <c r="L74" s="24"/>
      <c r="M74" s="24"/>
      <c r="N74" s="24"/>
      <c r="O74" s="24"/>
      <c r="P74" s="6"/>
      <c r="Q74" s="6"/>
      <c r="R74" s="6"/>
      <c r="S74" s="6"/>
      <c r="T74" s="6"/>
      <c r="U74" s="6"/>
      <c r="V74" s="6"/>
      <c r="W74" s="6"/>
      <c r="X74" s="6"/>
      <c r="Y74" s="6"/>
      <c r="Z74" s="6"/>
      <c r="AA74" s="24"/>
      <c r="AB74" s="167"/>
      <c r="AC74" s="167"/>
      <c r="AD74" s="167"/>
      <c r="AE74" s="167"/>
      <c r="AF74" s="167"/>
      <c r="AG74" s="167"/>
      <c r="AH74" s="167"/>
      <c r="AI74" s="167"/>
      <c r="AJ74" s="167"/>
      <c r="AQ74" s="8"/>
      <c r="AR74" s="70"/>
      <c r="AS74" s="175"/>
      <c r="AT74" s="70"/>
      <c r="AU74" s="70"/>
      <c r="AV74" s="8"/>
      <c r="AW74" s="8"/>
      <c r="AX74" s="8"/>
      <c r="AY74" s="8"/>
      <c r="AZ74" s="9"/>
      <c r="BA74" s="8"/>
      <c r="BB74" s="8"/>
      <c r="BZ74" s="7"/>
      <c r="CA74" s="7"/>
    </row>
    <row r="75" spans="2:79" s="1" customFormat="1">
      <c r="B75" s="438"/>
      <c r="C75" s="438"/>
      <c r="D75" s="438"/>
      <c r="E75" s="438"/>
      <c r="F75" s="438"/>
      <c r="G75" s="439"/>
      <c r="H75" s="439"/>
      <c r="I75" s="439"/>
      <c r="J75" s="440"/>
      <c r="K75" s="438"/>
      <c r="L75" s="438"/>
      <c r="M75" s="438"/>
      <c r="N75" s="441"/>
      <c r="O75" s="442"/>
      <c r="P75" s="442"/>
      <c r="Q75" s="442"/>
      <c r="R75" s="442"/>
      <c r="S75" s="442"/>
      <c r="T75" s="442"/>
      <c r="U75" s="442"/>
      <c r="V75" s="442"/>
      <c r="W75" s="442"/>
      <c r="X75" s="442"/>
      <c r="Y75" s="442"/>
      <c r="Z75" s="442"/>
      <c r="AA75" s="441"/>
      <c r="AB75" s="167"/>
      <c r="AC75" s="167"/>
      <c r="AD75" s="167"/>
      <c r="AE75" s="167"/>
      <c r="AF75" s="167"/>
      <c r="AG75" s="167"/>
      <c r="AH75" s="167"/>
      <c r="AI75" s="167"/>
      <c r="AJ75" s="167"/>
      <c r="AQ75" s="8"/>
      <c r="AR75" s="70"/>
      <c r="AS75" s="175"/>
      <c r="AT75" s="70"/>
      <c r="AU75" s="70"/>
      <c r="AV75" s="8"/>
      <c r="AW75" s="8"/>
      <c r="AX75" s="8"/>
      <c r="AY75" s="8"/>
      <c r="AZ75" s="9"/>
      <c r="BA75" s="8"/>
      <c r="BB75" s="8"/>
      <c r="BZ75" s="7"/>
      <c r="CA75" s="7"/>
    </row>
    <row r="76" spans="2:79" s="1" customFormat="1">
      <c r="B76" s="438"/>
      <c r="C76" s="438"/>
      <c r="D76" s="438"/>
      <c r="E76" s="438"/>
      <c r="F76" s="438"/>
      <c r="G76" s="439"/>
      <c r="H76" s="439"/>
      <c r="I76" s="439"/>
      <c r="J76" s="440"/>
      <c r="K76" s="438"/>
      <c r="L76" s="438"/>
      <c r="M76" s="438"/>
      <c r="N76" s="441"/>
      <c r="O76" s="442"/>
      <c r="P76" s="442"/>
      <c r="Q76" s="442"/>
      <c r="R76" s="442"/>
      <c r="S76" s="442"/>
      <c r="T76" s="442"/>
      <c r="U76" s="442"/>
      <c r="V76" s="442"/>
      <c r="W76" s="442"/>
      <c r="X76" s="442"/>
      <c r="Y76" s="442"/>
      <c r="Z76" s="442"/>
      <c r="AA76" s="441"/>
      <c r="AB76" s="167"/>
      <c r="AC76" s="167"/>
      <c r="AD76" s="167"/>
      <c r="AE76" s="167"/>
      <c r="AF76" s="167"/>
      <c r="AG76" s="167"/>
      <c r="AH76" s="167"/>
      <c r="AI76" s="167"/>
      <c r="AJ76" s="167"/>
      <c r="AQ76" s="8"/>
      <c r="AR76" s="70"/>
      <c r="AS76" s="175"/>
      <c r="AT76" s="70"/>
      <c r="AU76" s="70"/>
      <c r="AV76" s="8"/>
      <c r="AW76" s="8"/>
      <c r="AX76" s="8"/>
      <c r="AY76" s="8"/>
      <c r="AZ76" s="9"/>
      <c r="BA76" s="8"/>
      <c r="BB76" s="8"/>
      <c r="BZ76" s="7"/>
      <c r="CA76" s="7"/>
    </row>
    <row r="77" spans="2:79" s="1" customFormat="1">
      <c r="B77" s="438"/>
      <c r="C77" s="438"/>
      <c r="D77" s="438"/>
      <c r="E77" s="438"/>
      <c r="F77" s="438"/>
      <c r="G77" s="439"/>
      <c r="H77" s="439"/>
      <c r="I77" s="439"/>
      <c r="J77" s="440"/>
      <c r="K77" s="438"/>
      <c r="L77" s="438"/>
      <c r="M77" s="438"/>
      <c r="N77" s="441"/>
      <c r="O77" s="442"/>
      <c r="P77" s="442"/>
      <c r="Q77" s="442"/>
      <c r="R77" s="442"/>
      <c r="S77" s="442"/>
      <c r="T77" s="442"/>
      <c r="U77" s="442"/>
      <c r="V77" s="442"/>
      <c r="W77" s="442"/>
      <c r="X77" s="442"/>
      <c r="Y77" s="442"/>
      <c r="Z77" s="442"/>
      <c r="AA77" s="441"/>
      <c r="AB77" s="167"/>
      <c r="AC77" s="167"/>
      <c r="AD77" s="167"/>
      <c r="AE77" s="167"/>
      <c r="AF77" s="167"/>
      <c r="AG77" s="167"/>
      <c r="AH77" s="167"/>
      <c r="AI77" s="167"/>
      <c r="AJ77" s="167"/>
      <c r="AK77" s="167"/>
      <c r="AL77" s="167"/>
      <c r="AM77" s="173"/>
      <c r="AN77" s="174"/>
      <c r="AO77" s="8"/>
      <c r="AP77" s="8"/>
      <c r="AQ77" s="8"/>
      <c r="AR77" s="70"/>
      <c r="AS77" s="175"/>
      <c r="AT77" s="70"/>
      <c r="AU77" s="70"/>
      <c r="AV77" s="8"/>
      <c r="AW77" s="8"/>
      <c r="AX77" s="8"/>
      <c r="AY77" s="8"/>
      <c r="AZ77" s="9"/>
      <c r="BA77" s="8"/>
      <c r="BB77" s="8"/>
      <c r="BZ77" s="7"/>
      <c r="CA77" s="7"/>
    </row>
    <row r="78" spans="2:79" s="1" customFormat="1">
      <c r="B78" s="438"/>
      <c r="C78" s="438"/>
      <c r="D78" s="438"/>
      <c r="E78" s="438"/>
      <c r="F78" s="438"/>
      <c r="G78" s="439"/>
      <c r="H78" s="439"/>
      <c r="I78" s="439"/>
      <c r="J78" s="440"/>
      <c r="K78" s="438"/>
      <c r="L78" s="438"/>
      <c r="M78" s="438"/>
      <c r="N78" s="441"/>
      <c r="O78" s="442"/>
      <c r="P78" s="442"/>
      <c r="Q78" s="442"/>
      <c r="R78" s="442"/>
      <c r="S78" s="442"/>
      <c r="T78" s="442"/>
      <c r="U78" s="442"/>
      <c r="V78" s="442"/>
      <c r="W78" s="442"/>
      <c r="X78" s="442"/>
      <c r="Y78" s="442"/>
      <c r="Z78" s="442"/>
      <c r="AA78" s="441"/>
      <c r="AB78" s="167"/>
      <c r="AC78" s="167"/>
      <c r="AD78" s="167"/>
      <c r="AE78" s="167"/>
      <c r="AF78" s="167"/>
      <c r="AG78" s="167"/>
      <c r="AH78" s="167"/>
      <c r="AI78" s="167"/>
      <c r="AJ78" s="167"/>
      <c r="AK78" s="167"/>
      <c r="AL78" s="167"/>
      <c r="AM78" s="173"/>
      <c r="AN78" s="174"/>
      <c r="AO78" s="8"/>
      <c r="AP78" s="8"/>
      <c r="AQ78" s="8"/>
      <c r="AR78" s="70"/>
      <c r="AS78" s="175"/>
      <c r="AT78" s="70"/>
      <c r="AU78" s="70"/>
      <c r="AV78" s="8"/>
      <c r="AW78" s="8"/>
      <c r="AX78" s="8"/>
      <c r="AY78" s="8"/>
      <c r="AZ78" s="9"/>
      <c r="BA78" s="8"/>
      <c r="BB78" s="8"/>
      <c r="BZ78" s="7"/>
      <c r="CA78" s="7"/>
    </row>
    <row r="79" spans="2:79" s="249" customFormat="1">
      <c r="B79" s="443"/>
      <c r="C79" s="443"/>
      <c r="D79" s="443"/>
      <c r="E79" s="443"/>
      <c r="F79" s="443"/>
      <c r="G79" s="444"/>
      <c r="H79" s="444"/>
      <c r="I79" s="444"/>
      <c r="J79" s="445"/>
      <c r="K79" s="443"/>
      <c r="L79" s="443"/>
      <c r="M79" s="443"/>
      <c r="N79" s="441"/>
      <c r="O79" s="441"/>
      <c r="P79" s="441"/>
      <c r="Q79" s="441"/>
      <c r="R79" s="441"/>
      <c r="S79" s="441"/>
      <c r="T79" s="441"/>
      <c r="U79" s="441"/>
      <c r="V79" s="441"/>
      <c r="W79" s="441"/>
      <c r="X79" s="441"/>
      <c r="Y79" s="441"/>
      <c r="Z79" s="441"/>
      <c r="AA79" s="441"/>
      <c r="AB79" s="248"/>
      <c r="AC79" s="248"/>
      <c r="AD79" s="248"/>
      <c r="AE79" s="248"/>
      <c r="AF79" s="248"/>
      <c r="AG79" s="248"/>
      <c r="AH79" s="248"/>
      <c r="AI79" s="248"/>
      <c r="AJ79" s="248"/>
      <c r="AK79" s="248"/>
      <c r="AL79" s="248"/>
      <c r="AN79" s="250"/>
      <c r="AO79" s="251"/>
      <c r="AP79" s="251"/>
      <c r="AQ79" s="251"/>
      <c r="AR79" s="251"/>
      <c r="AS79" s="252"/>
      <c r="AT79" s="251"/>
      <c r="AU79" s="251"/>
      <c r="AV79" s="251"/>
      <c r="AW79" s="251"/>
      <c r="AX79" s="251"/>
      <c r="AY79" s="251"/>
      <c r="AZ79" s="254"/>
      <c r="BA79" s="251"/>
      <c r="BB79" s="251"/>
      <c r="BZ79" s="253"/>
      <c r="CA79" s="253"/>
    </row>
    <row r="80" spans="2:79" s="249" customFormat="1">
      <c r="G80" s="253"/>
      <c r="H80" s="253"/>
      <c r="I80" s="253"/>
      <c r="J80" s="248"/>
      <c r="N80" s="457"/>
      <c r="O80" s="457"/>
      <c r="P80" s="457"/>
      <c r="Q80" s="457"/>
      <c r="R80" s="457"/>
      <c r="S80" s="457"/>
      <c r="T80" s="457"/>
      <c r="U80" s="457"/>
      <c r="V80" s="457"/>
      <c r="W80" s="457"/>
      <c r="X80" s="457"/>
      <c r="Y80" s="457"/>
      <c r="Z80" s="457"/>
      <c r="AA80" s="457"/>
      <c r="AB80" s="248"/>
      <c r="AC80" s="248"/>
      <c r="AD80" s="248"/>
      <c r="AE80" s="248"/>
      <c r="AF80" s="248"/>
      <c r="AG80" s="248"/>
      <c r="AH80" s="167"/>
      <c r="AI80" s="167"/>
      <c r="AJ80" s="167"/>
      <c r="AK80" s="167"/>
      <c r="AL80" s="167"/>
      <c r="AM80" s="88"/>
      <c r="AN80" s="174"/>
      <c r="AO80" s="70"/>
      <c r="AP80" s="70"/>
      <c r="AQ80" s="70"/>
      <c r="AR80" s="70"/>
      <c r="AS80" s="175"/>
      <c r="AT80" s="70"/>
      <c r="AU80" s="70"/>
      <c r="AV80" s="70"/>
      <c r="AW80" s="70"/>
      <c r="AX80" s="70"/>
      <c r="AY80" s="70"/>
      <c r="AZ80" s="102"/>
      <c r="BA80" s="70"/>
      <c r="BB80" s="70"/>
      <c r="BC80" s="88"/>
      <c r="BD80" s="88"/>
      <c r="BE80" s="88"/>
      <c r="BF80" s="88"/>
      <c r="BG80" s="88"/>
      <c r="BH80" s="88"/>
      <c r="BI80" s="88"/>
      <c r="BJ80" s="88"/>
      <c r="BK80" s="88"/>
      <c r="BL80" s="88"/>
      <c r="BM80" s="88"/>
      <c r="BN80" s="88"/>
      <c r="BO80" s="88"/>
      <c r="BP80" s="88"/>
      <c r="BQ80" s="88"/>
      <c r="BR80" s="88"/>
      <c r="BS80" s="88"/>
      <c r="BZ80" s="253"/>
      <c r="CA80" s="253"/>
    </row>
    <row r="81" spans="2:81" s="249" customFormat="1">
      <c r="G81" s="253"/>
      <c r="H81" s="253"/>
      <c r="I81" s="253"/>
      <c r="J81" s="248"/>
      <c r="N81" s="457"/>
      <c r="O81" s="457"/>
      <c r="P81" s="457"/>
      <c r="Q81" s="457"/>
      <c r="R81" s="457"/>
      <c r="S81" s="457"/>
      <c r="T81" s="457"/>
      <c r="U81" s="457"/>
      <c r="V81" s="457"/>
      <c r="W81" s="457"/>
      <c r="X81" s="457"/>
      <c r="Y81" s="457"/>
      <c r="Z81" s="457"/>
      <c r="AA81" s="457"/>
      <c r="AB81" s="248"/>
      <c r="AC81" s="248"/>
      <c r="AD81" s="248"/>
      <c r="AE81" s="248"/>
      <c r="AF81" s="248"/>
      <c r="AG81" s="248"/>
      <c r="AH81" s="460"/>
      <c r="AI81" s="167"/>
      <c r="AJ81" s="167"/>
      <c r="AK81" s="167"/>
      <c r="AL81" s="167"/>
      <c r="AM81" s="88"/>
      <c r="AN81" s="174"/>
      <c r="AO81" s="70"/>
      <c r="AP81" s="70"/>
      <c r="AQ81" s="70"/>
      <c r="AR81" s="70"/>
      <c r="AS81" s="175"/>
      <c r="AT81" s="70"/>
      <c r="AU81" s="70"/>
      <c r="AV81" s="70"/>
      <c r="AW81" s="70"/>
      <c r="AX81" s="70"/>
      <c r="AY81" s="70"/>
      <c r="AZ81" s="102"/>
      <c r="BA81" s="70"/>
      <c r="BB81" s="70"/>
      <c r="BC81" s="88"/>
      <c r="BD81" s="88"/>
      <c r="BE81" s="88"/>
      <c r="BF81" s="88"/>
      <c r="BG81" s="88"/>
      <c r="BH81" s="88"/>
      <c r="BI81" s="88"/>
      <c r="BJ81" s="88"/>
      <c r="BK81" s="88"/>
      <c r="BL81" s="88"/>
      <c r="BM81" s="88"/>
      <c r="BN81" s="88"/>
      <c r="BO81" s="88"/>
      <c r="BP81" s="88"/>
      <c r="BQ81" s="88"/>
      <c r="BR81" s="88"/>
      <c r="BS81" s="88"/>
      <c r="BZ81" s="253"/>
      <c r="CA81" s="253"/>
    </row>
    <row r="82" spans="2:81" s="249" customFormat="1">
      <c r="G82" s="253"/>
      <c r="H82" s="253"/>
      <c r="I82" s="253"/>
      <c r="J82" s="248"/>
      <c r="N82" s="457"/>
      <c r="O82" s="457"/>
      <c r="P82" s="457"/>
      <c r="Q82" s="457"/>
      <c r="R82" s="457"/>
      <c r="S82" s="457"/>
      <c r="T82" s="457"/>
      <c r="U82" s="457"/>
      <c r="V82" s="457"/>
      <c r="W82" s="457"/>
      <c r="X82" s="457"/>
      <c r="Y82" s="457"/>
      <c r="Z82" s="457"/>
      <c r="AA82" s="457"/>
      <c r="AB82" s="248"/>
      <c r="AC82" s="248"/>
      <c r="AD82" s="248"/>
      <c r="AE82" s="248"/>
      <c r="AF82" s="248"/>
      <c r="AG82" s="248"/>
      <c r="AH82" s="460"/>
      <c r="AI82" s="248"/>
      <c r="AJ82" s="248"/>
      <c r="AK82" s="248"/>
      <c r="AL82" s="248"/>
      <c r="AN82" s="250"/>
      <c r="AO82" s="251"/>
      <c r="AP82" s="251"/>
      <c r="AQ82" s="251"/>
      <c r="AR82" s="251"/>
      <c r="AS82" s="252"/>
      <c r="AT82" s="251"/>
      <c r="AU82" s="251"/>
      <c r="AV82" s="251"/>
      <c r="AW82" s="251"/>
      <c r="AX82" s="251"/>
      <c r="AY82" s="251"/>
      <c r="AZ82" s="254"/>
      <c r="BA82" s="251"/>
      <c r="BB82" s="251"/>
      <c r="BZ82" s="253"/>
      <c r="CA82" s="253"/>
    </row>
    <row r="83" spans="2:81" s="249" customFormat="1">
      <c r="G83" s="253"/>
      <c r="H83" s="253"/>
      <c r="I83" s="253"/>
      <c r="J83" s="248"/>
      <c r="K83" s="248" t="s">
        <v>106</v>
      </c>
      <c r="N83" s="457"/>
      <c r="O83" s="457"/>
      <c r="P83" s="457"/>
      <c r="Q83" s="457"/>
      <c r="R83" s="457"/>
      <c r="S83" s="457"/>
      <c r="T83" s="457"/>
      <c r="U83" s="457"/>
      <c r="V83" s="457"/>
      <c r="W83" s="457"/>
      <c r="X83" s="457"/>
      <c r="Y83" s="457"/>
      <c r="Z83" s="457"/>
      <c r="AA83" s="457"/>
      <c r="AB83" s="248"/>
      <c r="AC83" s="248"/>
      <c r="AD83" s="248"/>
      <c r="AE83" s="248"/>
      <c r="AF83" s="248"/>
      <c r="AG83" s="248"/>
      <c r="AH83" s="460"/>
      <c r="AI83" s="248"/>
      <c r="AJ83" s="248"/>
      <c r="AK83" s="248"/>
      <c r="AL83" s="248"/>
      <c r="AN83" s="250"/>
      <c r="AO83" s="251"/>
      <c r="AP83" s="251"/>
      <c r="AQ83" s="251"/>
      <c r="AR83" s="251"/>
      <c r="AS83" s="252"/>
      <c r="AT83" s="251"/>
      <c r="AU83" s="251"/>
      <c r="AV83" s="251"/>
      <c r="AW83" s="251"/>
      <c r="AX83" s="251"/>
      <c r="AY83" s="251"/>
      <c r="AZ83" s="254"/>
      <c r="BA83" s="251"/>
      <c r="BB83" s="251"/>
      <c r="BZ83" s="253"/>
      <c r="CA83" s="253"/>
    </row>
    <row r="84" spans="2:81" s="249" customFormat="1">
      <c r="G84" s="253"/>
      <c r="H84" s="253"/>
      <c r="I84" s="253"/>
      <c r="J84" s="248"/>
      <c r="K84" s="470" t="s">
        <v>107</v>
      </c>
      <c r="N84" s="457"/>
      <c r="O84" s="457"/>
      <c r="P84" s="457"/>
      <c r="Q84" s="457"/>
      <c r="R84" s="457"/>
      <c r="S84" s="457"/>
      <c r="T84" s="457"/>
      <c r="U84" s="457"/>
      <c r="V84" s="457"/>
      <c r="W84" s="457"/>
      <c r="X84" s="457"/>
      <c r="Y84" s="457"/>
      <c r="Z84" s="457"/>
      <c r="AA84" s="457"/>
      <c r="AB84" s="248"/>
      <c r="AC84" s="248"/>
      <c r="AD84" s="248"/>
      <c r="AE84" s="248"/>
      <c r="AF84" s="248"/>
      <c r="AG84" s="248"/>
      <c r="AH84" s="460"/>
      <c r="AI84" s="248"/>
      <c r="AJ84" s="248"/>
      <c r="AK84" s="248"/>
      <c r="AL84" s="248"/>
      <c r="AN84" s="250"/>
      <c r="AO84" s="251"/>
      <c r="AP84" s="251"/>
      <c r="AQ84" s="251"/>
      <c r="AR84" s="251"/>
      <c r="AS84" s="252"/>
      <c r="AT84" s="251"/>
      <c r="AU84" s="251"/>
      <c r="AV84" s="251"/>
      <c r="AW84" s="251"/>
      <c r="AX84" s="251"/>
      <c r="AY84" s="251"/>
      <c r="AZ84" s="254"/>
      <c r="BA84" s="251"/>
      <c r="BB84" s="251"/>
      <c r="BZ84" s="253"/>
      <c r="CA84" s="253"/>
    </row>
    <row r="85" spans="2:81" s="249" customFormat="1">
      <c r="G85" s="253"/>
      <c r="H85" s="253"/>
      <c r="I85" s="253"/>
      <c r="J85" s="248"/>
      <c r="K85" s="248" t="s">
        <v>108</v>
      </c>
      <c r="N85" s="457"/>
      <c r="O85" s="457"/>
      <c r="P85" s="457"/>
      <c r="Q85" s="457"/>
      <c r="R85" s="457"/>
      <c r="S85" s="457"/>
      <c r="T85" s="457"/>
      <c r="U85" s="457"/>
      <c r="V85" s="457"/>
      <c r="W85" s="457"/>
      <c r="X85" s="457"/>
      <c r="Y85" s="457"/>
      <c r="Z85" s="457"/>
      <c r="AA85" s="457"/>
      <c r="AB85" s="248"/>
      <c r="AC85" s="248"/>
      <c r="AD85" s="248"/>
      <c r="AE85" s="248"/>
      <c r="AF85" s="248"/>
      <c r="AG85" s="248"/>
      <c r="AH85" s="460"/>
      <c r="AI85" s="248"/>
      <c r="AJ85" s="248"/>
      <c r="AK85" s="248"/>
      <c r="AL85" s="248"/>
      <c r="AN85" s="250"/>
      <c r="AO85" s="251"/>
      <c r="AP85" s="251"/>
      <c r="AQ85" s="251"/>
      <c r="AR85" s="251"/>
      <c r="AS85" s="252"/>
      <c r="AT85" s="251"/>
      <c r="AU85" s="251"/>
      <c r="AV85" s="251"/>
      <c r="AW85" s="251"/>
      <c r="AX85" s="251"/>
      <c r="AY85" s="251"/>
      <c r="AZ85" s="254"/>
      <c r="BA85" s="251"/>
      <c r="BB85" s="251"/>
      <c r="BZ85" s="253"/>
      <c r="CA85" s="253"/>
    </row>
    <row r="86" spans="2:81" s="251" customFormat="1">
      <c r="B86" s="249"/>
      <c r="C86" s="249"/>
      <c r="D86" s="249"/>
      <c r="E86" s="249"/>
      <c r="F86" s="249"/>
      <c r="G86" s="253"/>
      <c r="H86" s="253"/>
      <c r="I86" s="253"/>
      <c r="J86" s="248"/>
      <c r="K86" s="248" t="s">
        <v>109</v>
      </c>
      <c r="L86" s="249"/>
      <c r="M86" s="249"/>
      <c r="N86" s="457"/>
      <c r="O86" s="457"/>
      <c r="P86" s="457"/>
      <c r="Q86" s="457"/>
      <c r="R86" s="457"/>
      <c r="S86" s="457"/>
      <c r="T86" s="457"/>
      <c r="U86" s="457"/>
      <c r="V86" s="457"/>
      <c r="W86" s="457"/>
      <c r="X86" s="457"/>
      <c r="Y86" s="457"/>
      <c r="Z86" s="457"/>
      <c r="AA86" s="457"/>
      <c r="AB86" s="248"/>
      <c r="AC86" s="248"/>
      <c r="AD86" s="248"/>
      <c r="AE86" s="248"/>
      <c r="AF86" s="248"/>
      <c r="AG86" s="248"/>
      <c r="AH86" s="460"/>
      <c r="AI86" s="248"/>
      <c r="AJ86" s="248"/>
      <c r="AK86" s="248"/>
      <c r="AL86" s="248"/>
      <c r="AM86" s="249"/>
      <c r="AN86" s="250"/>
      <c r="AS86" s="252"/>
      <c r="AZ86" s="254"/>
      <c r="BC86" s="249"/>
      <c r="BD86" s="249"/>
      <c r="BE86" s="249"/>
      <c r="BF86" s="249"/>
      <c r="BG86" s="249"/>
      <c r="BH86" s="249"/>
      <c r="BI86" s="249"/>
      <c r="BJ86" s="249"/>
      <c r="BK86" s="249"/>
      <c r="BL86" s="249"/>
      <c r="BM86" s="249"/>
      <c r="BN86" s="249"/>
      <c r="BO86" s="249"/>
      <c r="BP86" s="249"/>
      <c r="BQ86" s="249"/>
      <c r="BR86" s="249"/>
      <c r="BS86" s="249"/>
      <c r="BT86" s="249"/>
      <c r="BU86" s="249"/>
      <c r="BV86" s="249"/>
      <c r="BW86" s="249"/>
      <c r="BX86" s="249"/>
      <c r="BY86" s="249"/>
      <c r="BZ86" s="253"/>
      <c r="CA86" s="253"/>
      <c r="CB86" s="249"/>
      <c r="CC86" s="249"/>
    </row>
    <row r="87" spans="2:81" s="251" customFormat="1">
      <c r="B87" s="249"/>
      <c r="C87" s="249"/>
      <c r="D87" s="249"/>
      <c r="E87" s="249"/>
      <c r="F87" s="249"/>
      <c r="G87" s="253"/>
      <c r="H87" s="253"/>
      <c r="I87" s="253"/>
      <c r="J87" s="248"/>
      <c r="K87" s="248" t="s">
        <v>110</v>
      </c>
      <c r="L87" s="249"/>
      <c r="M87" s="249"/>
      <c r="N87" s="457"/>
      <c r="O87" s="457"/>
      <c r="P87" s="457"/>
      <c r="Q87" s="457"/>
      <c r="R87" s="457"/>
      <c r="S87" s="457"/>
      <c r="T87" s="457"/>
      <c r="U87" s="457"/>
      <c r="V87" s="457"/>
      <c r="W87" s="457"/>
      <c r="X87" s="457"/>
      <c r="Y87" s="457"/>
      <c r="Z87" s="457"/>
      <c r="AA87" s="457"/>
      <c r="AB87" s="248"/>
      <c r="AC87" s="248"/>
      <c r="AD87" s="248"/>
      <c r="AE87" s="248"/>
      <c r="AF87" s="248"/>
      <c r="AG87" s="248"/>
      <c r="AH87" s="460"/>
      <c r="AI87" s="248"/>
      <c r="AJ87" s="248"/>
      <c r="AK87" s="248"/>
      <c r="AL87" s="248"/>
      <c r="AM87" s="249"/>
      <c r="AN87" s="250"/>
      <c r="AS87" s="252"/>
      <c r="AZ87" s="254"/>
      <c r="BC87" s="249"/>
      <c r="BD87" s="249"/>
      <c r="BE87" s="249"/>
      <c r="BF87" s="249"/>
      <c r="BG87" s="249"/>
      <c r="BH87" s="249"/>
      <c r="BI87" s="249"/>
      <c r="BJ87" s="249"/>
      <c r="BK87" s="249"/>
      <c r="BL87" s="249"/>
      <c r="BM87" s="249"/>
      <c r="BN87" s="249"/>
      <c r="BO87" s="249"/>
      <c r="BP87" s="249"/>
      <c r="BQ87" s="249"/>
      <c r="BR87" s="249"/>
      <c r="BS87" s="249"/>
      <c r="BT87" s="249"/>
      <c r="BU87" s="249"/>
      <c r="BV87" s="249"/>
      <c r="BW87" s="249"/>
      <c r="BX87" s="249"/>
      <c r="BY87" s="249"/>
      <c r="BZ87" s="253"/>
      <c r="CA87" s="253"/>
      <c r="CB87" s="249"/>
      <c r="CC87" s="249"/>
    </row>
    <row r="88" spans="2:81" s="251" customFormat="1">
      <c r="B88" s="249"/>
      <c r="C88" s="249"/>
      <c r="D88" s="249"/>
      <c r="E88" s="249"/>
      <c r="F88" s="249"/>
      <c r="G88" s="253"/>
      <c r="H88" s="253"/>
      <c r="I88" s="253"/>
      <c r="J88" s="248"/>
      <c r="K88" s="248" t="s">
        <v>111</v>
      </c>
      <c r="L88" s="249"/>
      <c r="M88" s="249"/>
      <c r="N88" s="457"/>
      <c r="O88" s="457"/>
      <c r="P88" s="457"/>
      <c r="Q88" s="457"/>
      <c r="R88" s="457"/>
      <c r="S88" s="457"/>
      <c r="T88" s="457"/>
      <c r="U88" s="457"/>
      <c r="V88" s="457"/>
      <c r="W88" s="457"/>
      <c r="X88" s="457"/>
      <c r="Y88" s="457"/>
      <c r="Z88" s="457"/>
      <c r="AA88" s="457"/>
      <c r="AB88" s="248"/>
      <c r="AC88" s="248"/>
      <c r="AD88" s="248"/>
      <c r="AE88" s="248"/>
      <c r="AF88" s="248"/>
      <c r="AG88" s="248"/>
      <c r="AH88" s="460"/>
      <c r="AI88" s="248"/>
      <c r="AJ88" s="248"/>
      <c r="AK88" s="248"/>
      <c r="AL88" s="248"/>
      <c r="AM88" s="249"/>
      <c r="AN88" s="250"/>
      <c r="AS88" s="252"/>
      <c r="AZ88" s="254"/>
      <c r="BC88" s="249"/>
      <c r="BD88" s="249"/>
      <c r="BE88" s="249"/>
      <c r="BF88" s="249"/>
      <c r="BG88" s="249"/>
      <c r="BH88" s="249"/>
      <c r="BI88" s="249"/>
      <c r="BJ88" s="249"/>
      <c r="BK88" s="249"/>
      <c r="BL88" s="249"/>
      <c r="BM88" s="249"/>
      <c r="BN88" s="249"/>
      <c r="BO88" s="249"/>
      <c r="BP88" s="249"/>
      <c r="BQ88" s="249"/>
      <c r="BR88" s="249"/>
      <c r="BS88" s="249"/>
      <c r="BT88" s="249"/>
      <c r="BU88" s="249"/>
      <c r="BV88" s="249"/>
      <c r="BW88" s="249"/>
      <c r="BX88" s="249"/>
      <c r="BY88" s="249"/>
      <c r="BZ88" s="253"/>
      <c r="CA88" s="253"/>
      <c r="CB88" s="249"/>
      <c r="CC88" s="249"/>
    </row>
    <row r="89" spans="2:81" s="251" customFormat="1">
      <c r="B89" s="249"/>
      <c r="C89" s="249"/>
      <c r="D89" s="249"/>
      <c r="E89" s="249"/>
      <c r="F89" s="249"/>
      <c r="G89" s="253"/>
      <c r="H89" s="253"/>
      <c r="I89" s="253"/>
      <c r="J89" s="248"/>
      <c r="K89" s="249"/>
      <c r="L89" s="249"/>
      <c r="M89" s="249"/>
      <c r="N89" s="457"/>
      <c r="O89" s="457"/>
      <c r="P89" s="457"/>
      <c r="Q89" s="457"/>
      <c r="R89" s="457"/>
      <c r="S89" s="457"/>
      <c r="T89" s="457"/>
      <c r="U89" s="457"/>
      <c r="V89" s="457"/>
      <c r="W89" s="457"/>
      <c r="X89" s="457"/>
      <c r="Y89" s="457"/>
      <c r="Z89" s="457"/>
      <c r="AA89" s="457"/>
      <c r="AB89" s="248"/>
      <c r="AC89" s="248"/>
      <c r="AD89" s="248"/>
      <c r="AE89" s="248"/>
      <c r="AF89" s="248"/>
      <c r="AG89" s="248"/>
      <c r="AH89" s="460"/>
      <c r="AI89" s="248"/>
      <c r="AJ89" s="248"/>
      <c r="AK89" s="248"/>
      <c r="AL89" s="248"/>
      <c r="AM89" s="249"/>
      <c r="AN89" s="250"/>
      <c r="AS89" s="252"/>
      <c r="AZ89" s="254"/>
      <c r="BC89" s="249"/>
      <c r="BD89" s="249"/>
      <c r="BE89" s="249"/>
      <c r="BF89" s="249"/>
      <c r="BG89" s="249"/>
      <c r="BH89" s="249"/>
      <c r="BI89" s="249"/>
      <c r="BJ89" s="249"/>
      <c r="BK89" s="249"/>
      <c r="BL89" s="249"/>
      <c r="BM89" s="249"/>
      <c r="BN89" s="249"/>
      <c r="BO89" s="249"/>
      <c r="BP89" s="249"/>
      <c r="BQ89" s="249"/>
      <c r="BR89" s="249"/>
      <c r="BS89" s="249"/>
      <c r="BT89" s="249"/>
      <c r="BU89" s="249"/>
      <c r="BV89" s="249"/>
      <c r="BW89" s="249"/>
      <c r="BX89" s="249"/>
      <c r="BY89" s="249"/>
      <c r="BZ89" s="253"/>
      <c r="CA89" s="253"/>
      <c r="CB89" s="249"/>
      <c r="CC89" s="249"/>
    </row>
    <row r="90" spans="2:81" s="251" customFormat="1" ht="30">
      <c r="B90" s="249"/>
      <c r="C90" s="253" t="s">
        <v>112</v>
      </c>
      <c r="D90" s="253" t="s">
        <v>113</v>
      </c>
      <c r="E90" s="253" t="s">
        <v>114</v>
      </c>
      <c r="F90" s="249"/>
      <c r="G90" s="471"/>
      <c r="H90" s="472" t="s">
        <v>325</v>
      </c>
      <c r="I90" s="472" t="s">
        <v>322</v>
      </c>
      <c r="J90" s="248"/>
      <c r="K90" s="248"/>
      <c r="L90" s="473" t="s">
        <v>115</v>
      </c>
      <c r="M90" s="248"/>
      <c r="N90" s="248"/>
      <c r="O90" s="248"/>
      <c r="P90" s="248"/>
      <c r="Q90" s="248"/>
      <c r="R90" s="248"/>
      <c r="S90" s="248"/>
      <c r="T90" s="248"/>
      <c r="U90" s="248"/>
      <c r="V90" s="248"/>
      <c r="W90" s="248"/>
      <c r="X90" s="248"/>
      <c r="Y90" s="248"/>
      <c r="Z90" s="248"/>
      <c r="AA90" s="248"/>
      <c r="AB90" s="248"/>
      <c r="AC90" s="248"/>
      <c r="AD90" s="248"/>
      <c r="AE90" s="248"/>
      <c r="AF90" s="248"/>
      <c r="AG90" s="248"/>
      <c r="AH90" s="460"/>
      <c r="AI90" s="248"/>
      <c r="AJ90" s="248"/>
      <c r="AK90" s="248"/>
      <c r="AL90" s="248"/>
      <c r="AM90" s="249"/>
      <c r="AN90" s="250"/>
      <c r="AS90" s="252"/>
      <c r="AZ90" s="254"/>
      <c r="BC90" s="249"/>
      <c r="BD90" s="249"/>
      <c r="BE90" s="249"/>
      <c r="BF90" s="249"/>
      <c r="BG90" s="249"/>
      <c r="BH90" s="249"/>
      <c r="BI90" s="249"/>
      <c r="BJ90" s="249"/>
      <c r="BK90" s="249"/>
      <c r="BL90" s="249"/>
      <c r="BM90" s="249"/>
      <c r="BN90" s="249"/>
      <c r="BO90" s="249"/>
      <c r="BP90" s="249"/>
      <c r="BQ90" s="249"/>
      <c r="BR90" s="249"/>
      <c r="BS90" s="249"/>
      <c r="BT90" s="249"/>
      <c r="BU90" s="249"/>
      <c r="BV90" s="249"/>
      <c r="BW90" s="249"/>
      <c r="BX90" s="249"/>
      <c r="BY90" s="249"/>
      <c r="BZ90" s="253"/>
      <c r="CA90" s="253"/>
      <c r="CB90" s="249"/>
      <c r="CC90" s="249"/>
    </row>
    <row r="91" spans="2:81" s="251" customFormat="1">
      <c r="B91" s="80" t="s">
        <v>116</v>
      </c>
      <c r="C91" s="80">
        <f>1*T5</f>
        <v>4</v>
      </c>
      <c r="D91" s="80">
        <f>1*U5</f>
        <v>4</v>
      </c>
      <c r="E91" s="80">
        <f>1*V5</f>
        <v>19</v>
      </c>
      <c r="F91" s="249"/>
      <c r="G91" s="472"/>
      <c r="H91" s="472"/>
      <c r="I91" s="472"/>
      <c r="J91" s="248"/>
      <c r="K91" s="474" t="s">
        <v>63</v>
      </c>
      <c r="L91" s="474" t="s">
        <v>64</v>
      </c>
      <c r="M91" s="474" t="s">
        <v>65</v>
      </c>
      <c r="N91" s="474" t="s">
        <v>66</v>
      </c>
      <c r="O91" s="474" t="s">
        <v>67</v>
      </c>
      <c r="P91" s="474" t="s">
        <v>68</v>
      </c>
      <c r="Q91" s="474" t="s">
        <v>69</v>
      </c>
      <c r="R91" s="474" t="s">
        <v>70</v>
      </c>
      <c r="S91" s="474" t="s">
        <v>71</v>
      </c>
      <c r="T91" s="474" t="s">
        <v>72</v>
      </c>
      <c r="U91" s="474" t="s">
        <v>73</v>
      </c>
      <c r="V91" s="474" t="s">
        <v>74</v>
      </c>
      <c r="W91" s="474" t="s">
        <v>75</v>
      </c>
      <c r="X91" s="474" t="s">
        <v>76</v>
      </c>
      <c r="Y91" s="474" t="s">
        <v>77</v>
      </c>
      <c r="Z91" s="474" t="s">
        <v>78</v>
      </c>
      <c r="AA91" s="474" t="s">
        <v>253</v>
      </c>
      <c r="AB91" s="248" t="s">
        <v>254</v>
      </c>
      <c r="AC91" s="248" t="s">
        <v>258</v>
      </c>
      <c r="AD91" s="248" t="s">
        <v>259</v>
      </c>
      <c r="AE91" s="248"/>
      <c r="AF91" s="248"/>
      <c r="AG91" s="248"/>
      <c r="AH91" s="460"/>
      <c r="AI91" s="248"/>
      <c r="AJ91" s="248"/>
      <c r="AK91" s="248"/>
      <c r="AL91" s="248"/>
      <c r="AM91" s="249"/>
      <c r="AN91" s="250"/>
      <c r="AS91" s="465"/>
      <c r="AZ91" s="254"/>
      <c r="BC91" s="249"/>
      <c r="BD91" s="249"/>
      <c r="BE91" s="249"/>
      <c r="BF91" s="249"/>
      <c r="BG91" s="249"/>
      <c r="BH91" s="249"/>
      <c r="BI91" s="249"/>
      <c r="BJ91" s="249"/>
      <c r="BK91" s="249"/>
      <c r="BL91" s="249"/>
      <c r="BM91" s="249"/>
      <c r="BN91" s="249"/>
      <c r="BO91" s="249"/>
      <c r="BP91" s="249"/>
      <c r="BQ91" s="249"/>
      <c r="BR91" s="249"/>
      <c r="BS91" s="249"/>
      <c r="BT91" s="249"/>
      <c r="BU91" s="249"/>
      <c r="BV91" s="249"/>
      <c r="BW91" s="249"/>
      <c r="BX91" s="249"/>
      <c r="BY91" s="249"/>
      <c r="BZ91" s="253"/>
      <c r="CA91" s="253"/>
      <c r="CB91" s="249"/>
      <c r="CC91" s="249"/>
    </row>
    <row r="92" spans="2:81" s="251" customFormat="1">
      <c r="B92" s="475" t="s">
        <v>22</v>
      </c>
      <c r="C92" s="253">
        <f t="shared" ref="C92:E98" si="31">$C18*T6</f>
        <v>0</v>
      </c>
      <c r="D92" s="253">
        <f t="shared" si="31"/>
        <v>0</v>
      </c>
      <c r="E92" s="253">
        <f t="shared" si="31"/>
        <v>0</v>
      </c>
      <c r="F92" s="249"/>
      <c r="G92" s="476"/>
      <c r="H92" s="476"/>
      <c r="I92" s="476"/>
      <c r="J92" s="248" t="s">
        <v>116</v>
      </c>
      <c r="K92" s="457">
        <f>$E17*$T5</f>
        <v>0</v>
      </c>
      <c r="L92" s="457">
        <f t="shared" ref="L92:U99" si="32">F17*$T5</f>
        <v>0</v>
      </c>
      <c r="M92" s="457">
        <f t="shared" si="32"/>
        <v>0</v>
      </c>
      <c r="N92" s="457">
        <f t="shared" si="32"/>
        <v>0</v>
      </c>
      <c r="O92" s="457">
        <f t="shared" si="32"/>
        <v>0</v>
      </c>
      <c r="P92" s="457">
        <f t="shared" si="32"/>
        <v>0</v>
      </c>
      <c r="Q92" s="457">
        <f t="shared" si="32"/>
        <v>0</v>
      </c>
      <c r="R92" s="457">
        <f t="shared" si="32"/>
        <v>0</v>
      </c>
      <c r="S92" s="457">
        <f t="shared" si="32"/>
        <v>0</v>
      </c>
      <c r="T92" s="457">
        <f t="shared" si="32"/>
        <v>0</v>
      </c>
      <c r="U92" s="457">
        <f t="shared" si="32"/>
        <v>0</v>
      </c>
      <c r="V92" s="457">
        <f t="shared" ref="V92:AD99" si="33">P17*$T5</f>
        <v>0</v>
      </c>
      <c r="W92" s="457">
        <f t="shared" si="33"/>
        <v>0</v>
      </c>
      <c r="X92" s="457">
        <f t="shared" si="33"/>
        <v>0</v>
      </c>
      <c r="Y92" s="457">
        <f t="shared" si="33"/>
        <v>0</v>
      </c>
      <c r="Z92" s="457">
        <f t="shared" si="33"/>
        <v>0</v>
      </c>
      <c r="AA92" s="457">
        <f t="shared" si="33"/>
        <v>0</v>
      </c>
      <c r="AB92" s="457">
        <f t="shared" si="33"/>
        <v>0</v>
      </c>
      <c r="AC92" s="457">
        <f t="shared" si="33"/>
        <v>0</v>
      </c>
      <c r="AD92" s="457">
        <f t="shared" si="33"/>
        <v>0</v>
      </c>
      <c r="AE92" s="248"/>
      <c r="AF92" s="248"/>
      <c r="AG92" s="248"/>
      <c r="AH92" s="460"/>
      <c r="AI92" s="248"/>
      <c r="AJ92" s="248"/>
      <c r="AK92" s="248"/>
      <c r="AL92" s="248"/>
      <c r="AM92" s="249"/>
      <c r="AZ92" s="254"/>
      <c r="BC92" s="249"/>
      <c r="BD92" s="249"/>
      <c r="BE92" s="249"/>
      <c r="BF92" s="249"/>
      <c r="BG92" s="249"/>
      <c r="BH92" s="249"/>
      <c r="BI92" s="249"/>
      <c r="BJ92" s="249"/>
      <c r="BK92" s="249"/>
      <c r="BL92" s="249"/>
      <c r="BM92" s="249"/>
      <c r="BN92" s="249"/>
      <c r="BO92" s="249"/>
      <c r="BP92" s="249"/>
      <c r="BQ92" s="249"/>
      <c r="BR92" s="249"/>
      <c r="BS92" s="249"/>
      <c r="BT92" s="249"/>
      <c r="BU92" s="249"/>
      <c r="BV92" s="249"/>
      <c r="BW92" s="249"/>
      <c r="BX92" s="249"/>
      <c r="BY92" s="249"/>
      <c r="BZ92" s="253"/>
      <c r="CA92" s="253"/>
      <c r="CB92" s="249"/>
      <c r="CC92" s="249"/>
    </row>
    <row r="93" spans="2:81" s="251" customFormat="1">
      <c r="B93" s="475" t="s">
        <v>26</v>
      </c>
      <c r="C93" s="253">
        <f t="shared" si="31"/>
        <v>0</v>
      </c>
      <c r="D93" s="253">
        <f t="shared" si="31"/>
        <v>0</v>
      </c>
      <c r="E93" s="253">
        <f t="shared" si="31"/>
        <v>0</v>
      </c>
      <c r="F93" s="249"/>
      <c r="G93" s="476"/>
      <c r="H93" s="476"/>
      <c r="I93" s="476"/>
      <c r="J93" s="475" t="s">
        <v>22</v>
      </c>
      <c r="K93" s="457">
        <f t="shared" ref="K93:K99" si="34">$E18*T6</f>
        <v>0</v>
      </c>
      <c r="L93" s="457">
        <f t="shared" si="32"/>
        <v>0</v>
      </c>
      <c r="M93" s="457">
        <f t="shared" si="32"/>
        <v>0</v>
      </c>
      <c r="N93" s="457">
        <f t="shared" si="32"/>
        <v>0</v>
      </c>
      <c r="O93" s="457">
        <f t="shared" si="32"/>
        <v>0</v>
      </c>
      <c r="P93" s="457">
        <f t="shared" si="32"/>
        <v>0</v>
      </c>
      <c r="Q93" s="457">
        <f t="shared" si="32"/>
        <v>0</v>
      </c>
      <c r="R93" s="457">
        <f t="shared" si="32"/>
        <v>0</v>
      </c>
      <c r="S93" s="457">
        <f t="shared" si="32"/>
        <v>0</v>
      </c>
      <c r="T93" s="457">
        <f t="shared" si="32"/>
        <v>0</v>
      </c>
      <c r="U93" s="457">
        <f t="shared" si="32"/>
        <v>0</v>
      </c>
      <c r="V93" s="457">
        <f t="shared" si="33"/>
        <v>0</v>
      </c>
      <c r="W93" s="457">
        <f t="shared" si="33"/>
        <v>0</v>
      </c>
      <c r="X93" s="457">
        <f t="shared" si="33"/>
        <v>0</v>
      </c>
      <c r="Y93" s="457">
        <f t="shared" si="33"/>
        <v>0</v>
      </c>
      <c r="Z93" s="457">
        <f t="shared" si="33"/>
        <v>0</v>
      </c>
      <c r="AA93" s="457">
        <f t="shared" si="33"/>
        <v>0</v>
      </c>
      <c r="AB93" s="457">
        <f t="shared" si="33"/>
        <v>0</v>
      </c>
      <c r="AC93" s="457">
        <f t="shared" si="33"/>
        <v>0</v>
      </c>
      <c r="AD93" s="457">
        <f t="shared" si="33"/>
        <v>0</v>
      </c>
      <c r="AE93" s="435"/>
      <c r="AF93" s="435"/>
      <c r="AG93" s="435"/>
      <c r="AH93" s="467"/>
      <c r="AI93" s="435"/>
      <c r="AJ93" s="435"/>
      <c r="AK93" s="435"/>
      <c r="AL93" s="435"/>
      <c r="AM93" s="436"/>
      <c r="AZ93" s="254"/>
      <c r="BC93" s="249"/>
      <c r="BD93" s="249"/>
      <c r="BE93" s="249"/>
      <c r="BF93" s="249"/>
      <c r="BG93" s="249"/>
      <c r="BH93" s="249"/>
      <c r="BI93" s="249"/>
      <c r="BJ93" s="249"/>
      <c r="BK93" s="249"/>
      <c r="BL93" s="249"/>
      <c r="BM93" s="249"/>
      <c r="BN93" s="249"/>
      <c r="BO93" s="249"/>
      <c r="BP93" s="249"/>
      <c r="BQ93" s="249"/>
      <c r="BR93" s="249"/>
      <c r="BS93" s="249"/>
      <c r="BT93" s="249"/>
      <c r="BU93" s="249"/>
      <c r="BV93" s="249"/>
      <c r="BW93" s="249"/>
      <c r="BX93" s="249"/>
      <c r="BY93" s="249"/>
      <c r="BZ93" s="253"/>
      <c r="CA93" s="253"/>
      <c r="CB93" s="249"/>
      <c r="CC93" s="249"/>
    </row>
    <row r="94" spans="2:81" s="251" customFormat="1">
      <c r="B94" s="475" t="s">
        <v>30</v>
      </c>
      <c r="C94" s="253">
        <f t="shared" si="31"/>
        <v>0</v>
      </c>
      <c r="D94" s="253">
        <f t="shared" si="31"/>
        <v>0</v>
      </c>
      <c r="E94" s="253">
        <f t="shared" si="31"/>
        <v>0</v>
      </c>
      <c r="F94" s="249"/>
      <c r="G94" s="476"/>
      <c r="H94" s="476"/>
      <c r="I94" s="476"/>
      <c r="J94" s="475" t="s">
        <v>26</v>
      </c>
      <c r="K94" s="457">
        <f t="shared" si="34"/>
        <v>0</v>
      </c>
      <c r="L94" s="457">
        <f t="shared" si="32"/>
        <v>0</v>
      </c>
      <c r="M94" s="457">
        <f t="shared" si="32"/>
        <v>0</v>
      </c>
      <c r="N94" s="457">
        <f t="shared" si="32"/>
        <v>0</v>
      </c>
      <c r="O94" s="457">
        <f t="shared" si="32"/>
        <v>0</v>
      </c>
      <c r="P94" s="457">
        <f t="shared" si="32"/>
        <v>0</v>
      </c>
      <c r="Q94" s="457">
        <f t="shared" si="32"/>
        <v>0</v>
      </c>
      <c r="R94" s="457">
        <f t="shared" si="32"/>
        <v>0</v>
      </c>
      <c r="S94" s="457">
        <f t="shared" si="32"/>
        <v>0</v>
      </c>
      <c r="T94" s="457">
        <f t="shared" si="32"/>
        <v>0</v>
      </c>
      <c r="U94" s="457">
        <f t="shared" si="32"/>
        <v>0</v>
      </c>
      <c r="V94" s="457">
        <f t="shared" si="33"/>
        <v>0</v>
      </c>
      <c r="W94" s="457">
        <f t="shared" si="33"/>
        <v>0</v>
      </c>
      <c r="X94" s="457">
        <f t="shared" si="33"/>
        <v>0</v>
      </c>
      <c r="Y94" s="457">
        <f t="shared" si="33"/>
        <v>0</v>
      </c>
      <c r="Z94" s="457">
        <f t="shared" si="33"/>
        <v>0</v>
      </c>
      <c r="AA94" s="457">
        <f t="shared" si="33"/>
        <v>0</v>
      </c>
      <c r="AB94" s="457">
        <f t="shared" si="33"/>
        <v>0</v>
      </c>
      <c r="AC94" s="457">
        <f t="shared" si="33"/>
        <v>0</v>
      </c>
      <c r="AD94" s="457">
        <f t="shared" si="33"/>
        <v>0</v>
      </c>
      <c r="AE94" s="433"/>
      <c r="AF94" s="433"/>
      <c r="AG94" s="433"/>
      <c r="AH94" s="468"/>
      <c r="AI94" s="433"/>
      <c r="AJ94" s="433"/>
      <c r="AK94" s="433"/>
      <c r="AL94" s="433"/>
      <c r="AM94" s="434"/>
      <c r="AN94" s="466"/>
      <c r="AS94" s="466"/>
      <c r="AZ94" s="254"/>
      <c r="BC94" s="249"/>
      <c r="BD94" s="249"/>
      <c r="BE94" s="249"/>
      <c r="BF94" s="249"/>
      <c r="BG94" s="249"/>
      <c r="BH94" s="249"/>
      <c r="BI94" s="249"/>
      <c r="BJ94" s="249"/>
      <c r="BK94" s="249"/>
      <c r="BL94" s="249"/>
      <c r="BM94" s="249"/>
      <c r="BN94" s="249"/>
      <c r="BO94" s="249"/>
      <c r="BP94" s="249"/>
      <c r="BQ94" s="249"/>
      <c r="BR94" s="249"/>
      <c r="BS94" s="249"/>
      <c r="BT94" s="249"/>
      <c r="BU94" s="249"/>
      <c r="BV94" s="249"/>
      <c r="BW94" s="249"/>
      <c r="BX94" s="249"/>
      <c r="BY94" s="249"/>
      <c r="BZ94" s="253"/>
      <c r="CA94" s="253"/>
      <c r="CB94" s="249"/>
      <c r="CC94" s="249"/>
    </row>
    <row r="95" spans="2:81" s="251" customFormat="1">
      <c r="B95" s="475" t="s">
        <v>33</v>
      </c>
      <c r="C95" s="253">
        <f t="shared" si="31"/>
        <v>0</v>
      </c>
      <c r="D95" s="253">
        <f t="shared" si="31"/>
        <v>0</v>
      </c>
      <c r="E95" s="253">
        <f t="shared" si="31"/>
        <v>0</v>
      </c>
      <c r="F95" s="249"/>
      <c r="G95" s="476"/>
      <c r="H95" s="476"/>
      <c r="I95" s="476"/>
      <c r="J95" s="475" t="s">
        <v>30</v>
      </c>
      <c r="K95" s="457">
        <f t="shared" si="34"/>
        <v>0</v>
      </c>
      <c r="L95" s="457">
        <f t="shared" si="32"/>
        <v>0</v>
      </c>
      <c r="M95" s="457">
        <f t="shared" si="32"/>
        <v>0</v>
      </c>
      <c r="N95" s="457">
        <f t="shared" si="32"/>
        <v>0</v>
      </c>
      <c r="O95" s="457">
        <f t="shared" si="32"/>
        <v>0</v>
      </c>
      <c r="P95" s="457">
        <f t="shared" si="32"/>
        <v>0</v>
      </c>
      <c r="Q95" s="457">
        <f t="shared" si="32"/>
        <v>0</v>
      </c>
      <c r="R95" s="457">
        <f t="shared" si="32"/>
        <v>0</v>
      </c>
      <c r="S95" s="457">
        <f t="shared" si="32"/>
        <v>0</v>
      </c>
      <c r="T95" s="457">
        <f t="shared" si="32"/>
        <v>0</v>
      </c>
      <c r="U95" s="457">
        <f t="shared" si="32"/>
        <v>0</v>
      </c>
      <c r="V95" s="457">
        <f t="shared" si="33"/>
        <v>0</v>
      </c>
      <c r="W95" s="457">
        <f t="shared" si="33"/>
        <v>0</v>
      </c>
      <c r="X95" s="457">
        <f t="shared" si="33"/>
        <v>0</v>
      </c>
      <c r="Y95" s="457">
        <f t="shared" si="33"/>
        <v>0</v>
      </c>
      <c r="Z95" s="457">
        <f t="shared" si="33"/>
        <v>0</v>
      </c>
      <c r="AA95" s="457">
        <f t="shared" si="33"/>
        <v>0</v>
      </c>
      <c r="AB95" s="457">
        <f t="shared" si="33"/>
        <v>0</v>
      </c>
      <c r="AC95" s="457">
        <f t="shared" si="33"/>
        <v>0</v>
      </c>
      <c r="AD95" s="457">
        <f t="shared" si="33"/>
        <v>0</v>
      </c>
      <c r="AE95" s="248"/>
      <c r="AF95" s="248"/>
      <c r="AG95" s="248"/>
      <c r="AH95" s="460"/>
      <c r="AI95" s="248"/>
      <c r="AJ95" s="248"/>
      <c r="AK95" s="248"/>
      <c r="AL95" s="248"/>
      <c r="AM95" s="249"/>
      <c r="AS95" s="466"/>
      <c r="AZ95" s="254"/>
      <c r="BC95" s="249"/>
      <c r="BD95" s="249"/>
      <c r="BE95" s="249"/>
      <c r="BF95" s="249"/>
      <c r="BG95" s="249"/>
      <c r="BH95" s="249"/>
      <c r="BI95" s="249"/>
      <c r="BJ95" s="249"/>
      <c r="BK95" s="249"/>
      <c r="BL95" s="249"/>
      <c r="BM95" s="249"/>
      <c r="BN95" s="249"/>
      <c r="BO95" s="249"/>
      <c r="BP95" s="249"/>
      <c r="BQ95" s="249"/>
      <c r="BR95" s="249"/>
      <c r="BS95" s="249"/>
      <c r="BT95" s="249"/>
      <c r="BU95" s="249"/>
      <c r="BV95" s="249"/>
      <c r="BW95" s="249"/>
      <c r="BX95" s="249"/>
      <c r="BY95" s="249"/>
      <c r="BZ95" s="253"/>
      <c r="CA95" s="253"/>
      <c r="CB95" s="249"/>
      <c r="CC95" s="249"/>
    </row>
    <row r="96" spans="2:81" s="251" customFormat="1">
      <c r="B96" s="475" t="s">
        <v>37</v>
      </c>
      <c r="C96" s="253">
        <f t="shared" si="31"/>
        <v>0</v>
      </c>
      <c r="D96" s="253">
        <f t="shared" si="31"/>
        <v>0</v>
      </c>
      <c r="E96" s="253">
        <f t="shared" si="31"/>
        <v>0</v>
      </c>
      <c r="F96" s="249"/>
      <c r="G96" s="476"/>
      <c r="H96" s="476"/>
      <c r="I96" s="476"/>
      <c r="J96" s="475" t="s">
        <v>33</v>
      </c>
      <c r="K96" s="457">
        <f t="shared" si="34"/>
        <v>0</v>
      </c>
      <c r="L96" s="457">
        <f t="shared" si="32"/>
        <v>0</v>
      </c>
      <c r="M96" s="457">
        <f t="shared" si="32"/>
        <v>0</v>
      </c>
      <c r="N96" s="457">
        <f t="shared" si="32"/>
        <v>0</v>
      </c>
      <c r="O96" s="457">
        <f t="shared" si="32"/>
        <v>0</v>
      </c>
      <c r="P96" s="457">
        <f t="shared" si="32"/>
        <v>0</v>
      </c>
      <c r="Q96" s="457">
        <f t="shared" si="32"/>
        <v>0</v>
      </c>
      <c r="R96" s="457">
        <f t="shared" si="32"/>
        <v>0</v>
      </c>
      <c r="S96" s="457">
        <f t="shared" si="32"/>
        <v>0</v>
      </c>
      <c r="T96" s="457">
        <f t="shared" si="32"/>
        <v>0</v>
      </c>
      <c r="U96" s="457">
        <f t="shared" si="32"/>
        <v>0</v>
      </c>
      <c r="V96" s="457">
        <f t="shared" si="33"/>
        <v>0</v>
      </c>
      <c r="W96" s="457">
        <f t="shared" si="33"/>
        <v>0</v>
      </c>
      <c r="X96" s="457">
        <f t="shared" si="33"/>
        <v>0</v>
      </c>
      <c r="Y96" s="457">
        <f t="shared" si="33"/>
        <v>0</v>
      </c>
      <c r="Z96" s="457">
        <f t="shared" si="33"/>
        <v>0</v>
      </c>
      <c r="AA96" s="457">
        <f t="shared" si="33"/>
        <v>0</v>
      </c>
      <c r="AB96" s="457">
        <f t="shared" si="33"/>
        <v>0</v>
      </c>
      <c r="AC96" s="457">
        <f t="shared" si="33"/>
        <v>0</v>
      </c>
      <c r="AD96" s="457">
        <f t="shared" si="33"/>
        <v>0</v>
      </c>
      <c r="AE96" s="248"/>
      <c r="AF96" s="248"/>
      <c r="AG96" s="248"/>
      <c r="AH96" s="460"/>
      <c r="AI96" s="248"/>
      <c r="AJ96" s="248"/>
      <c r="AK96" s="248"/>
      <c r="AL96" s="248"/>
      <c r="AM96" s="249"/>
      <c r="AZ96" s="254"/>
      <c r="BC96" s="249"/>
      <c r="BD96" s="249"/>
      <c r="BE96" s="249"/>
      <c r="BF96" s="249"/>
      <c r="BG96" s="249"/>
      <c r="BH96" s="249"/>
      <c r="BI96" s="249"/>
      <c r="BJ96" s="249"/>
      <c r="BK96" s="249"/>
      <c r="BL96" s="249"/>
      <c r="BM96" s="249"/>
      <c r="BN96" s="249"/>
      <c r="BO96" s="249"/>
      <c r="BP96" s="249"/>
      <c r="BQ96" s="249"/>
      <c r="BR96" s="249"/>
      <c r="BS96" s="249"/>
      <c r="BT96" s="249"/>
      <c r="BU96" s="249"/>
      <c r="BV96" s="249"/>
      <c r="BW96" s="249"/>
      <c r="BX96" s="249"/>
      <c r="BY96" s="249"/>
      <c r="BZ96" s="253"/>
      <c r="CA96" s="253"/>
      <c r="CB96" s="249"/>
      <c r="CC96" s="249"/>
    </row>
    <row r="97" spans="2:81" s="251" customFormat="1">
      <c r="B97" s="475" t="s">
        <v>42</v>
      </c>
      <c r="C97" s="253">
        <f t="shared" si="31"/>
        <v>0</v>
      </c>
      <c r="D97" s="253">
        <f t="shared" si="31"/>
        <v>0</v>
      </c>
      <c r="E97" s="253">
        <f t="shared" si="31"/>
        <v>0</v>
      </c>
      <c r="F97" s="249"/>
      <c r="G97" s="476"/>
      <c r="H97" s="476"/>
      <c r="I97" s="476"/>
      <c r="J97" s="475" t="s">
        <v>37</v>
      </c>
      <c r="K97" s="457">
        <f t="shared" si="34"/>
        <v>0</v>
      </c>
      <c r="L97" s="457">
        <f t="shared" si="32"/>
        <v>0</v>
      </c>
      <c r="M97" s="457">
        <f t="shared" si="32"/>
        <v>0</v>
      </c>
      <c r="N97" s="457">
        <f t="shared" si="32"/>
        <v>0</v>
      </c>
      <c r="O97" s="457">
        <f t="shared" si="32"/>
        <v>0</v>
      </c>
      <c r="P97" s="457">
        <f t="shared" si="32"/>
        <v>0</v>
      </c>
      <c r="Q97" s="457">
        <f t="shared" si="32"/>
        <v>0</v>
      </c>
      <c r="R97" s="457">
        <f t="shared" si="32"/>
        <v>0</v>
      </c>
      <c r="S97" s="457">
        <f t="shared" si="32"/>
        <v>0</v>
      </c>
      <c r="T97" s="457">
        <f t="shared" si="32"/>
        <v>0</v>
      </c>
      <c r="U97" s="457">
        <f t="shared" si="32"/>
        <v>0</v>
      </c>
      <c r="V97" s="457">
        <f t="shared" si="33"/>
        <v>0</v>
      </c>
      <c r="W97" s="457">
        <f t="shared" si="33"/>
        <v>0</v>
      </c>
      <c r="X97" s="457">
        <f t="shared" si="33"/>
        <v>0</v>
      </c>
      <c r="Y97" s="457">
        <f t="shared" si="33"/>
        <v>0</v>
      </c>
      <c r="Z97" s="457">
        <f t="shared" si="33"/>
        <v>0</v>
      </c>
      <c r="AA97" s="457">
        <f t="shared" si="33"/>
        <v>0</v>
      </c>
      <c r="AB97" s="457">
        <f t="shared" si="33"/>
        <v>0</v>
      </c>
      <c r="AC97" s="457">
        <f t="shared" si="33"/>
        <v>0</v>
      </c>
      <c r="AD97" s="457">
        <f t="shared" si="33"/>
        <v>0</v>
      </c>
      <c r="AE97" s="248"/>
      <c r="AF97" s="248"/>
      <c r="AG97" s="248"/>
      <c r="AH97" s="460"/>
      <c r="AI97" s="248"/>
      <c r="AJ97" s="248"/>
      <c r="AK97" s="248"/>
      <c r="AL97" s="248"/>
      <c r="AM97" s="249"/>
      <c r="AZ97" s="254"/>
      <c r="BC97" s="249"/>
      <c r="BD97" s="249"/>
      <c r="BE97" s="249"/>
      <c r="BF97" s="249"/>
      <c r="BG97" s="249"/>
      <c r="BH97" s="249"/>
      <c r="BI97" s="249"/>
      <c r="BJ97" s="249"/>
      <c r="BK97" s="249"/>
      <c r="BL97" s="249"/>
      <c r="BM97" s="249"/>
      <c r="BN97" s="249"/>
      <c r="BO97" s="249"/>
      <c r="BP97" s="249"/>
      <c r="BQ97" s="249"/>
      <c r="BR97" s="249"/>
      <c r="BS97" s="249"/>
      <c r="BT97" s="249"/>
      <c r="BU97" s="249"/>
      <c r="BV97" s="249"/>
      <c r="BW97" s="249"/>
      <c r="BX97" s="249"/>
      <c r="BY97" s="249"/>
      <c r="BZ97" s="253"/>
      <c r="CA97" s="253"/>
      <c r="CB97" s="249"/>
      <c r="CC97" s="249"/>
    </row>
    <row r="98" spans="2:81" s="251" customFormat="1">
      <c r="B98" s="475" t="s">
        <v>16</v>
      </c>
      <c r="C98" s="253">
        <f t="shared" si="31"/>
        <v>0</v>
      </c>
      <c r="D98" s="253">
        <f t="shared" si="31"/>
        <v>0</v>
      </c>
      <c r="E98" s="253">
        <f t="shared" si="31"/>
        <v>0</v>
      </c>
      <c r="F98" s="249"/>
      <c r="G98" s="476"/>
      <c r="H98" s="476"/>
      <c r="I98" s="476"/>
      <c r="J98" s="475" t="s">
        <v>42</v>
      </c>
      <c r="K98" s="457">
        <f t="shared" si="34"/>
        <v>0</v>
      </c>
      <c r="L98" s="457">
        <f t="shared" si="32"/>
        <v>0</v>
      </c>
      <c r="M98" s="457">
        <f t="shared" si="32"/>
        <v>0</v>
      </c>
      <c r="N98" s="457">
        <f t="shared" si="32"/>
        <v>0</v>
      </c>
      <c r="O98" s="457">
        <f t="shared" si="32"/>
        <v>0</v>
      </c>
      <c r="P98" s="457">
        <f t="shared" si="32"/>
        <v>0</v>
      </c>
      <c r="Q98" s="457">
        <f t="shared" si="32"/>
        <v>0</v>
      </c>
      <c r="R98" s="457">
        <f t="shared" si="32"/>
        <v>0</v>
      </c>
      <c r="S98" s="457">
        <f t="shared" si="32"/>
        <v>0</v>
      </c>
      <c r="T98" s="457">
        <f t="shared" si="32"/>
        <v>0</v>
      </c>
      <c r="U98" s="457">
        <f t="shared" si="32"/>
        <v>0</v>
      </c>
      <c r="V98" s="457">
        <f t="shared" si="33"/>
        <v>0</v>
      </c>
      <c r="W98" s="457">
        <f t="shared" si="33"/>
        <v>0</v>
      </c>
      <c r="X98" s="457">
        <f t="shared" si="33"/>
        <v>0</v>
      </c>
      <c r="Y98" s="457">
        <f t="shared" si="33"/>
        <v>0</v>
      </c>
      <c r="Z98" s="457">
        <f t="shared" si="33"/>
        <v>0</v>
      </c>
      <c r="AA98" s="457">
        <f t="shared" si="33"/>
        <v>0</v>
      </c>
      <c r="AB98" s="457">
        <f t="shared" si="33"/>
        <v>0</v>
      </c>
      <c r="AC98" s="457">
        <f t="shared" si="33"/>
        <v>0</v>
      </c>
      <c r="AD98" s="457">
        <f t="shared" si="33"/>
        <v>0</v>
      </c>
      <c r="AE98" s="248"/>
      <c r="AF98" s="248"/>
      <c r="AG98" s="248"/>
      <c r="AH98" s="460"/>
      <c r="AI98" s="248"/>
      <c r="AJ98" s="248"/>
      <c r="AK98" s="248"/>
      <c r="AL98" s="248"/>
      <c r="AM98" s="249"/>
      <c r="AZ98" s="254"/>
      <c r="BC98" s="249"/>
      <c r="BD98" s="249"/>
      <c r="BE98" s="249"/>
      <c r="BF98" s="249"/>
      <c r="BG98" s="249"/>
      <c r="BH98" s="249"/>
      <c r="BI98" s="249"/>
      <c r="BJ98" s="249"/>
      <c r="BK98" s="249"/>
      <c r="BL98" s="249"/>
      <c r="BM98" s="249"/>
      <c r="BN98" s="249"/>
      <c r="BO98" s="249"/>
      <c r="BP98" s="249"/>
      <c r="BQ98" s="249"/>
      <c r="BR98" s="249"/>
      <c r="BS98" s="249"/>
      <c r="BT98" s="249"/>
      <c r="BU98" s="249"/>
      <c r="BV98" s="249"/>
      <c r="BW98" s="249"/>
      <c r="BX98" s="249"/>
      <c r="BY98" s="249"/>
      <c r="BZ98" s="253"/>
      <c r="CA98" s="253"/>
      <c r="CB98" s="249"/>
      <c r="CC98" s="249"/>
    </row>
    <row r="99" spans="2:81" s="251" customFormat="1">
      <c r="B99" s="475" t="s">
        <v>17</v>
      </c>
      <c r="C99" s="253">
        <f t="shared" ref="C99:E106" si="35">$C25*Z5</f>
        <v>0</v>
      </c>
      <c r="D99" s="253">
        <f t="shared" si="35"/>
        <v>0</v>
      </c>
      <c r="E99" s="253">
        <f t="shared" si="35"/>
        <v>0</v>
      </c>
      <c r="F99" s="249"/>
      <c r="G99" s="476"/>
      <c r="H99" s="476"/>
      <c r="I99" s="476"/>
      <c r="J99" s="475" t="s">
        <v>16</v>
      </c>
      <c r="K99" s="457">
        <f t="shared" si="34"/>
        <v>0</v>
      </c>
      <c r="L99" s="457">
        <f t="shared" si="32"/>
        <v>0</v>
      </c>
      <c r="M99" s="457">
        <f t="shared" si="32"/>
        <v>0</v>
      </c>
      <c r="N99" s="457">
        <f t="shared" si="32"/>
        <v>0</v>
      </c>
      <c r="O99" s="457">
        <f t="shared" si="32"/>
        <v>0</v>
      </c>
      <c r="P99" s="457">
        <f t="shared" si="32"/>
        <v>0</v>
      </c>
      <c r="Q99" s="457">
        <f t="shared" si="32"/>
        <v>0</v>
      </c>
      <c r="R99" s="457">
        <f t="shared" si="32"/>
        <v>0</v>
      </c>
      <c r="S99" s="457">
        <f t="shared" si="32"/>
        <v>0</v>
      </c>
      <c r="T99" s="457">
        <f t="shared" si="32"/>
        <v>0</v>
      </c>
      <c r="U99" s="457">
        <f t="shared" si="32"/>
        <v>0</v>
      </c>
      <c r="V99" s="457">
        <f t="shared" si="33"/>
        <v>0</v>
      </c>
      <c r="W99" s="457">
        <f t="shared" si="33"/>
        <v>0</v>
      </c>
      <c r="X99" s="457">
        <f t="shared" si="33"/>
        <v>0</v>
      </c>
      <c r="Y99" s="457">
        <f t="shared" si="33"/>
        <v>0</v>
      </c>
      <c r="Z99" s="457">
        <f t="shared" si="33"/>
        <v>0</v>
      </c>
      <c r="AA99" s="457">
        <f t="shared" si="33"/>
        <v>0</v>
      </c>
      <c r="AB99" s="457">
        <f t="shared" si="33"/>
        <v>0</v>
      </c>
      <c r="AC99" s="457">
        <f t="shared" si="33"/>
        <v>0</v>
      </c>
      <c r="AD99" s="457">
        <f t="shared" si="33"/>
        <v>0</v>
      </c>
      <c r="AE99" s="248"/>
      <c r="AF99" s="248"/>
      <c r="AG99" s="248"/>
      <c r="AH99" s="460"/>
      <c r="AI99" s="248"/>
      <c r="AJ99" s="248"/>
      <c r="AK99" s="248"/>
      <c r="AL99" s="248"/>
      <c r="AM99" s="249"/>
      <c r="AZ99" s="254"/>
      <c r="BC99" s="249"/>
      <c r="BD99" s="249"/>
      <c r="BE99" s="249"/>
      <c r="BF99" s="249"/>
      <c r="BG99" s="249"/>
      <c r="BH99" s="249"/>
      <c r="BI99" s="249"/>
      <c r="BJ99" s="249"/>
      <c r="BK99" s="249"/>
      <c r="BL99" s="249"/>
      <c r="BM99" s="249"/>
      <c r="BN99" s="249"/>
      <c r="BO99" s="249"/>
      <c r="BP99" s="249"/>
      <c r="BQ99" s="249"/>
      <c r="BR99" s="249"/>
      <c r="BS99" s="249"/>
      <c r="BT99" s="249"/>
      <c r="BU99" s="249"/>
      <c r="BV99" s="249"/>
      <c r="BW99" s="249"/>
      <c r="BX99" s="249"/>
      <c r="BY99" s="249"/>
      <c r="BZ99" s="253"/>
      <c r="CA99" s="253"/>
      <c r="CB99" s="249"/>
      <c r="CC99" s="249"/>
    </row>
    <row r="100" spans="2:81" s="251" customFormat="1">
      <c r="B100" s="475" t="s">
        <v>23</v>
      </c>
      <c r="C100" s="253">
        <f t="shared" si="35"/>
        <v>0</v>
      </c>
      <c r="D100" s="253">
        <f t="shared" si="35"/>
        <v>0</v>
      </c>
      <c r="E100" s="253">
        <f t="shared" si="35"/>
        <v>0</v>
      </c>
      <c r="F100" s="249"/>
      <c r="G100" s="476"/>
      <c r="H100" s="476"/>
      <c r="I100" s="476"/>
      <c r="J100" s="475" t="s">
        <v>17</v>
      </c>
      <c r="K100" s="457">
        <f t="shared" ref="K100:K107" si="36">$E25*Z5</f>
        <v>0</v>
      </c>
      <c r="L100" s="457">
        <f t="shared" ref="L100:U107" si="37">F25*$Z5</f>
        <v>0</v>
      </c>
      <c r="M100" s="457">
        <f t="shared" si="37"/>
        <v>0</v>
      </c>
      <c r="N100" s="457">
        <f t="shared" si="37"/>
        <v>0</v>
      </c>
      <c r="O100" s="457">
        <f t="shared" si="37"/>
        <v>0</v>
      </c>
      <c r="P100" s="457">
        <f t="shared" si="37"/>
        <v>0</v>
      </c>
      <c r="Q100" s="457">
        <f t="shared" si="37"/>
        <v>0</v>
      </c>
      <c r="R100" s="457">
        <f t="shared" si="37"/>
        <v>0</v>
      </c>
      <c r="S100" s="457">
        <f t="shared" si="37"/>
        <v>0</v>
      </c>
      <c r="T100" s="457">
        <f t="shared" si="37"/>
        <v>0</v>
      </c>
      <c r="U100" s="457">
        <f t="shared" si="37"/>
        <v>0</v>
      </c>
      <c r="V100" s="457">
        <f t="shared" ref="V100:AD107" si="38">P25*$Z5</f>
        <v>0</v>
      </c>
      <c r="W100" s="457">
        <f t="shared" si="38"/>
        <v>0</v>
      </c>
      <c r="X100" s="457">
        <f t="shared" si="38"/>
        <v>0</v>
      </c>
      <c r="Y100" s="457">
        <f t="shared" si="38"/>
        <v>0</v>
      </c>
      <c r="Z100" s="457">
        <f t="shared" si="38"/>
        <v>0</v>
      </c>
      <c r="AA100" s="457">
        <f t="shared" si="38"/>
        <v>0</v>
      </c>
      <c r="AB100" s="457">
        <f t="shared" si="38"/>
        <v>0</v>
      </c>
      <c r="AC100" s="457">
        <f t="shared" si="38"/>
        <v>0</v>
      </c>
      <c r="AD100" s="457">
        <f t="shared" si="38"/>
        <v>0</v>
      </c>
      <c r="AE100" s="248"/>
      <c r="AF100" s="248"/>
      <c r="AG100" s="248"/>
      <c r="AH100" s="460"/>
      <c r="AI100" s="248"/>
      <c r="AJ100" s="248"/>
      <c r="AK100" s="248"/>
      <c r="AL100" s="248"/>
      <c r="AM100" s="249"/>
      <c r="AZ100" s="254"/>
      <c r="BC100" s="249"/>
      <c r="BD100" s="249"/>
      <c r="BE100" s="249"/>
      <c r="BF100" s="249"/>
      <c r="BG100" s="249"/>
      <c r="BH100" s="249"/>
      <c r="BI100" s="249"/>
      <c r="BJ100" s="249"/>
      <c r="BK100" s="249"/>
      <c r="BL100" s="249"/>
      <c r="BM100" s="249"/>
      <c r="BN100" s="249"/>
      <c r="BO100" s="249"/>
      <c r="BP100" s="249"/>
      <c r="BQ100" s="249"/>
      <c r="BR100" s="249"/>
      <c r="BS100" s="249"/>
      <c r="BT100" s="249"/>
      <c r="BU100" s="249"/>
      <c r="BV100" s="249"/>
      <c r="BW100" s="249"/>
      <c r="BX100" s="249"/>
      <c r="BY100" s="249"/>
      <c r="BZ100" s="253"/>
      <c r="CA100" s="253"/>
      <c r="CB100" s="249"/>
      <c r="CC100" s="249"/>
    </row>
    <row r="101" spans="2:81" s="251" customFormat="1">
      <c r="B101" s="475" t="s">
        <v>27</v>
      </c>
      <c r="C101" s="253">
        <f t="shared" si="35"/>
        <v>0</v>
      </c>
      <c r="D101" s="253">
        <f t="shared" si="35"/>
        <v>0</v>
      </c>
      <c r="E101" s="253">
        <f t="shared" si="35"/>
        <v>0</v>
      </c>
      <c r="F101" s="249"/>
      <c r="G101" s="476"/>
      <c r="H101" s="476"/>
      <c r="I101" s="476"/>
      <c r="J101" s="475" t="s">
        <v>23</v>
      </c>
      <c r="K101" s="457">
        <f t="shared" si="36"/>
        <v>0</v>
      </c>
      <c r="L101" s="457">
        <f t="shared" si="37"/>
        <v>0</v>
      </c>
      <c r="M101" s="457">
        <f t="shared" si="37"/>
        <v>0</v>
      </c>
      <c r="N101" s="457">
        <f t="shared" si="37"/>
        <v>0</v>
      </c>
      <c r="O101" s="457">
        <f t="shared" si="37"/>
        <v>0</v>
      </c>
      <c r="P101" s="457">
        <f t="shared" si="37"/>
        <v>0</v>
      </c>
      <c r="Q101" s="457">
        <f t="shared" si="37"/>
        <v>0</v>
      </c>
      <c r="R101" s="457">
        <f t="shared" si="37"/>
        <v>0</v>
      </c>
      <c r="S101" s="457">
        <f t="shared" si="37"/>
        <v>0</v>
      </c>
      <c r="T101" s="457">
        <f t="shared" si="37"/>
        <v>0</v>
      </c>
      <c r="U101" s="457">
        <f t="shared" si="37"/>
        <v>0</v>
      </c>
      <c r="V101" s="457">
        <f t="shared" si="38"/>
        <v>0</v>
      </c>
      <c r="W101" s="457">
        <f t="shared" si="38"/>
        <v>0</v>
      </c>
      <c r="X101" s="457">
        <f t="shared" si="38"/>
        <v>0</v>
      </c>
      <c r="Y101" s="457">
        <f t="shared" si="38"/>
        <v>0</v>
      </c>
      <c r="Z101" s="457">
        <f t="shared" si="38"/>
        <v>0</v>
      </c>
      <c r="AA101" s="457">
        <f t="shared" si="38"/>
        <v>0</v>
      </c>
      <c r="AB101" s="457">
        <f t="shared" si="38"/>
        <v>0</v>
      </c>
      <c r="AC101" s="457">
        <f t="shared" si="38"/>
        <v>0</v>
      </c>
      <c r="AD101" s="457">
        <f t="shared" si="38"/>
        <v>0</v>
      </c>
      <c r="AE101" s="248"/>
      <c r="AF101" s="248"/>
      <c r="AG101" s="248"/>
      <c r="AH101" s="460"/>
      <c r="AI101" s="248"/>
      <c r="AJ101" s="248"/>
      <c r="AK101" s="248"/>
      <c r="AL101" s="248"/>
      <c r="AM101" s="249"/>
      <c r="AZ101" s="254"/>
      <c r="BC101" s="249"/>
      <c r="BD101" s="249"/>
      <c r="BE101" s="249"/>
      <c r="BF101" s="249"/>
      <c r="BG101" s="249"/>
      <c r="BH101" s="249"/>
      <c r="BI101" s="249"/>
      <c r="BJ101" s="249"/>
      <c r="BK101" s="249"/>
      <c r="BL101" s="249"/>
      <c r="BM101" s="249"/>
      <c r="BN101" s="249"/>
      <c r="BO101" s="249"/>
      <c r="BP101" s="249"/>
      <c r="BQ101" s="249"/>
      <c r="BR101" s="249"/>
      <c r="BS101" s="249"/>
      <c r="BT101" s="249"/>
      <c r="BU101" s="249"/>
      <c r="BV101" s="249"/>
      <c r="BW101" s="249"/>
      <c r="BX101" s="249"/>
      <c r="BY101" s="249"/>
      <c r="BZ101" s="253"/>
      <c r="CA101" s="253"/>
      <c r="CB101" s="249"/>
      <c r="CC101" s="249"/>
    </row>
    <row r="102" spans="2:81" s="249" customFormat="1">
      <c r="B102" s="475" t="s">
        <v>31</v>
      </c>
      <c r="C102" s="253">
        <f t="shared" si="35"/>
        <v>0</v>
      </c>
      <c r="D102" s="253">
        <f t="shared" si="35"/>
        <v>0</v>
      </c>
      <c r="E102" s="253">
        <f t="shared" si="35"/>
        <v>0</v>
      </c>
      <c r="G102" s="476"/>
      <c r="H102" s="476"/>
      <c r="I102" s="476"/>
      <c r="J102" s="475" t="s">
        <v>27</v>
      </c>
      <c r="K102" s="457">
        <f t="shared" si="36"/>
        <v>0</v>
      </c>
      <c r="L102" s="457">
        <f t="shared" si="37"/>
        <v>0</v>
      </c>
      <c r="M102" s="457">
        <f t="shared" si="37"/>
        <v>0</v>
      </c>
      <c r="N102" s="457">
        <f t="shared" si="37"/>
        <v>0</v>
      </c>
      <c r="O102" s="457">
        <f t="shared" si="37"/>
        <v>0</v>
      </c>
      <c r="P102" s="457">
        <f t="shared" si="37"/>
        <v>0</v>
      </c>
      <c r="Q102" s="457">
        <f t="shared" si="37"/>
        <v>0</v>
      </c>
      <c r="R102" s="457">
        <f t="shared" si="37"/>
        <v>0</v>
      </c>
      <c r="S102" s="457">
        <f t="shared" si="37"/>
        <v>0</v>
      </c>
      <c r="T102" s="457">
        <f t="shared" si="37"/>
        <v>0</v>
      </c>
      <c r="U102" s="457">
        <f t="shared" si="37"/>
        <v>0</v>
      </c>
      <c r="V102" s="457">
        <f t="shared" si="38"/>
        <v>0</v>
      </c>
      <c r="W102" s="457">
        <f t="shared" si="38"/>
        <v>0</v>
      </c>
      <c r="X102" s="457">
        <f t="shared" si="38"/>
        <v>0</v>
      </c>
      <c r="Y102" s="457">
        <f t="shared" si="38"/>
        <v>0</v>
      </c>
      <c r="Z102" s="457">
        <f t="shared" si="38"/>
        <v>0</v>
      </c>
      <c r="AA102" s="457">
        <f t="shared" si="38"/>
        <v>0</v>
      </c>
      <c r="AB102" s="457">
        <f t="shared" si="38"/>
        <v>0</v>
      </c>
      <c r="AC102" s="457">
        <f t="shared" si="38"/>
        <v>0</v>
      </c>
      <c r="AD102" s="457">
        <f t="shared" si="38"/>
        <v>0</v>
      </c>
      <c r="AE102" s="248"/>
      <c r="AF102" s="248"/>
      <c r="AG102" s="248"/>
      <c r="AH102" s="460"/>
      <c r="AI102" s="248"/>
      <c r="AJ102" s="248"/>
      <c r="AK102" s="248"/>
      <c r="AL102" s="248"/>
      <c r="AN102" s="251"/>
      <c r="AO102" s="251"/>
      <c r="AP102" s="251"/>
      <c r="AQ102" s="251"/>
      <c r="AR102" s="251"/>
      <c r="AS102" s="251"/>
      <c r="AT102" s="251"/>
      <c r="AU102" s="251"/>
      <c r="AV102" s="251"/>
      <c r="AW102" s="251"/>
      <c r="AX102" s="251"/>
      <c r="AY102" s="251"/>
      <c r="AZ102" s="254"/>
      <c r="BA102" s="251"/>
      <c r="BB102" s="251"/>
      <c r="BZ102" s="253"/>
      <c r="CA102" s="253"/>
    </row>
    <row r="103" spans="2:81" s="249" customFormat="1">
      <c r="B103" s="475" t="s">
        <v>34</v>
      </c>
      <c r="C103" s="253">
        <f t="shared" si="35"/>
        <v>0</v>
      </c>
      <c r="D103" s="253">
        <f t="shared" si="35"/>
        <v>0</v>
      </c>
      <c r="E103" s="253">
        <f t="shared" si="35"/>
        <v>0</v>
      </c>
      <c r="G103" s="476"/>
      <c r="H103" s="476"/>
      <c r="I103" s="476"/>
      <c r="J103" s="475" t="s">
        <v>31</v>
      </c>
      <c r="K103" s="457">
        <f t="shared" si="36"/>
        <v>0</v>
      </c>
      <c r="L103" s="457">
        <f t="shared" si="37"/>
        <v>0</v>
      </c>
      <c r="M103" s="457">
        <f t="shared" si="37"/>
        <v>0</v>
      </c>
      <c r="N103" s="457">
        <f t="shared" si="37"/>
        <v>0</v>
      </c>
      <c r="O103" s="457">
        <f t="shared" si="37"/>
        <v>0</v>
      </c>
      <c r="P103" s="457">
        <f t="shared" si="37"/>
        <v>0</v>
      </c>
      <c r="Q103" s="457">
        <f t="shared" si="37"/>
        <v>0</v>
      </c>
      <c r="R103" s="457">
        <f t="shared" si="37"/>
        <v>0</v>
      </c>
      <c r="S103" s="457">
        <f t="shared" si="37"/>
        <v>0</v>
      </c>
      <c r="T103" s="457">
        <f t="shared" si="37"/>
        <v>0</v>
      </c>
      <c r="U103" s="457">
        <f t="shared" si="37"/>
        <v>0</v>
      </c>
      <c r="V103" s="457">
        <f t="shared" si="38"/>
        <v>0</v>
      </c>
      <c r="W103" s="457">
        <f t="shared" si="38"/>
        <v>0</v>
      </c>
      <c r="X103" s="457">
        <f t="shared" si="38"/>
        <v>0</v>
      </c>
      <c r="Y103" s="457">
        <f t="shared" si="38"/>
        <v>0</v>
      </c>
      <c r="Z103" s="457">
        <f t="shared" si="38"/>
        <v>0</v>
      </c>
      <c r="AA103" s="457">
        <f t="shared" si="38"/>
        <v>0</v>
      </c>
      <c r="AB103" s="457">
        <f t="shared" si="38"/>
        <v>0</v>
      </c>
      <c r="AC103" s="457">
        <f t="shared" si="38"/>
        <v>0</v>
      </c>
      <c r="AD103" s="457">
        <f t="shared" si="38"/>
        <v>0</v>
      </c>
      <c r="AE103" s="248"/>
      <c r="AF103" s="248"/>
      <c r="AG103" s="248"/>
      <c r="AH103" s="460"/>
      <c r="AI103" s="248"/>
      <c r="AJ103" s="248"/>
      <c r="AK103" s="248"/>
      <c r="AL103" s="248"/>
      <c r="AN103" s="251"/>
      <c r="AO103" s="251"/>
      <c r="AP103" s="251"/>
      <c r="AQ103" s="251"/>
      <c r="AR103" s="251"/>
      <c r="AS103" s="251"/>
      <c r="AT103" s="251"/>
      <c r="AU103" s="251"/>
      <c r="AV103" s="251"/>
      <c r="AW103" s="251"/>
      <c r="AX103" s="251"/>
      <c r="AY103" s="251"/>
      <c r="AZ103" s="254"/>
      <c r="BA103" s="251"/>
      <c r="BB103" s="251"/>
      <c r="BZ103" s="253"/>
      <c r="CA103" s="253"/>
    </row>
    <row r="104" spans="2:81" s="249" customFormat="1">
      <c r="B104" s="475" t="s">
        <v>38</v>
      </c>
      <c r="C104" s="253">
        <f t="shared" si="35"/>
        <v>0</v>
      </c>
      <c r="D104" s="253">
        <f t="shared" si="35"/>
        <v>0</v>
      </c>
      <c r="E104" s="253">
        <f t="shared" si="35"/>
        <v>0</v>
      </c>
      <c r="G104" s="476"/>
      <c r="H104" s="476"/>
      <c r="I104" s="476"/>
      <c r="J104" s="475" t="s">
        <v>34</v>
      </c>
      <c r="K104" s="457">
        <f t="shared" si="36"/>
        <v>0</v>
      </c>
      <c r="L104" s="457">
        <f t="shared" si="37"/>
        <v>0</v>
      </c>
      <c r="M104" s="457">
        <f t="shared" si="37"/>
        <v>0</v>
      </c>
      <c r="N104" s="457">
        <f t="shared" si="37"/>
        <v>0</v>
      </c>
      <c r="O104" s="457">
        <f t="shared" si="37"/>
        <v>0</v>
      </c>
      <c r="P104" s="457">
        <f t="shared" si="37"/>
        <v>0</v>
      </c>
      <c r="Q104" s="457">
        <f t="shared" si="37"/>
        <v>0</v>
      </c>
      <c r="R104" s="457">
        <f t="shared" si="37"/>
        <v>0</v>
      </c>
      <c r="S104" s="457">
        <f t="shared" si="37"/>
        <v>0</v>
      </c>
      <c r="T104" s="457">
        <f t="shared" si="37"/>
        <v>0</v>
      </c>
      <c r="U104" s="457">
        <f t="shared" si="37"/>
        <v>0</v>
      </c>
      <c r="V104" s="457">
        <f t="shared" si="38"/>
        <v>0</v>
      </c>
      <c r="W104" s="457">
        <f t="shared" si="38"/>
        <v>0</v>
      </c>
      <c r="X104" s="457">
        <f t="shared" si="38"/>
        <v>0</v>
      </c>
      <c r="Y104" s="457">
        <f t="shared" si="38"/>
        <v>0</v>
      </c>
      <c r="Z104" s="457">
        <f t="shared" si="38"/>
        <v>0</v>
      </c>
      <c r="AA104" s="457">
        <f t="shared" si="38"/>
        <v>0</v>
      </c>
      <c r="AB104" s="457">
        <f t="shared" si="38"/>
        <v>0</v>
      </c>
      <c r="AC104" s="457">
        <f t="shared" si="38"/>
        <v>0</v>
      </c>
      <c r="AD104" s="457">
        <f t="shared" si="38"/>
        <v>0</v>
      </c>
      <c r="AE104" s="248"/>
      <c r="AF104" s="248"/>
      <c r="AG104" s="248"/>
      <c r="AH104" s="460"/>
      <c r="AI104" s="248"/>
      <c r="AJ104" s="248"/>
      <c r="AK104" s="248"/>
      <c r="AL104" s="248"/>
      <c r="AN104" s="251"/>
      <c r="AO104" s="251"/>
      <c r="AP104" s="251"/>
      <c r="AQ104" s="251"/>
      <c r="AR104" s="251"/>
      <c r="AS104" s="251"/>
      <c r="AT104" s="251"/>
      <c r="AU104" s="251"/>
      <c r="AV104" s="251"/>
      <c r="AW104" s="251"/>
      <c r="AX104" s="251"/>
      <c r="AY104" s="251"/>
      <c r="AZ104" s="254"/>
      <c r="BA104" s="251"/>
      <c r="BB104" s="251"/>
      <c r="BH104" s="249" t="s">
        <v>115</v>
      </c>
      <c r="BZ104" s="253"/>
      <c r="CA104" s="253"/>
    </row>
    <row r="105" spans="2:81" s="249" customFormat="1">
      <c r="B105" s="475" t="s">
        <v>43</v>
      </c>
      <c r="C105" s="253">
        <f t="shared" si="35"/>
        <v>0</v>
      </c>
      <c r="D105" s="253">
        <f t="shared" si="35"/>
        <v>0</v>
      </c>
      <c r="E105" s="253">
        <f t="shared" si="35"/>
        <v>0</v>
      </c>
      <c r="G105" s="476"/>
      <c r="H105" s="476"/>
      <c r="I105" s="476"/>
      <c r="J105" s="475" t="s">
        <v>38</v>
      </c>
      <c r="K105" s="457">
        <f t="shared" si="36"/>
        <v>0</v>
      </c>
      <c r="L105" s="457">
        <f t="shared" si="37"/>
        <v>0</v>
      </c>
      <c r="M105" s="457">
        <f t="shared" si="37"/>
        <v>0</v>
      </c>
      <c r="N105" s="457">
        <f t="shared" si="37"/>
        <v>0</v>
      </c>
      <c r="O105" s="457">
        <f t="shared" si="37"/>
        <v>0</v>
      </c>
      <c r="P105" s="457">
        <f t="shared" si="37"/>
        <v>0</v>
      </c>
      <c r="Q105" s="457">
        <f t="shared" si="37"/>
        <v>0</v>
      </c>
      <c r="R105" s="457">
        <f t="shared" si="37"/>
        <v>0</v>
      </c>
      <c r="S105" s="457">
        <f t="shared" si="37"/>
        <v>0</v>
      </c>
      <c r="T105" s="457">
        <f t="shared" si="37"/>
        <v>0</v>
      </c>
      <c r="U105" s="457">
        <f t="shared" si="37"/>
        <v>0</v>
      </c>
      <c r="V105" s="457">
        <f t="shared" si="38"/>
        <v>0</v>
      </c>
      <c r="W105" s="457">
        <f t="shared" si="38"/>
        <v>0</v>
      </c>
      <c r="X105" s="457">
        <f t="shared" si="38"/>
        <v>0</v>
      </c>
      <c r="Y105" s="457">
        <f t="shared" si="38"/>
        <v>0</v>
      </c>
      <c r="Z105" s="457">
        <f t="shared" si="38"/>
        <v>0</v>
      </c>
      <c r="AA105" s="457">
        <f t="shared" si="38"/>
        <v>0</v>
      </c>
      <c r="AB105" s="457">
        <f t="shared" si="38"/>
        <v>0</v>
      </c>
      <c r="AC105" s="457">
        <f t="shared" si="38"/>
        <v>0</v>
      </c>
      <c r="AD105" s="457">
        <f t="shared" si="38"/>
        <v>0</v>
      </c>
      <c r="AE105" s="248"/>
      <c r="AF105" s="248"/>
      <c r="AG105" s="248"/>
      <c r="AH105" s="460"/>
      <c r="AI105" s="248"/>
      <c r="AJ105" s="248"/>
      <c r="AK105" s="248"/>
      <c r="AL105" s="248"/>
      <c r="AN105" s="251"/>
      <c r="AO105" s="251"/>
      <c r="AP105" s="251"/>
      <c r="AQ105" s="251"/>
      <c r="AR105" s="251"/>
      <c r="AS105" s="251"/>
      <c r="AT105" s="251"/>
      <c r="AU105" s="251"/>
      <c r="AV105" s="251"/>
      <c r="AW105" s="251"/>
      <c r="AX105" s="251"/>
      <c r="AY105" s="251"/>
      <c r="AZ105" s="254"/>
      <c r="BA105" s="251"/>
      <c r="BB105" s="251"/>
      <c r="BF105" s="249" t="s">
        <v>117</v>
      </c>
      <c r="BG105" s="249" t="s">
        <v>118</v>
      </c>
      <c r="BH105" s="249" t="s">
        <v>119</v>
      </c>
      <c r="BI105" s="249" t="s">
        <v>120</v>
      </c>
      <c r="BJ105" s="249" t="s">
        <v>120</v>
      </c>
      <c r="BK105" s="249" t="s">
        <v>120</v>
      </c>
      <c r="BL105" s="249" t="s">
        <v>120</v>
      </c>
      <c r="BM105" s="249" t="s">
        <v>120</v>
      </c>
      <c r="BZ105" s="253"/>
      <c r="CA105" s="253"/>
    </row>
    <row r="106" spans="2:81" s="249" customFormat="1">
      <c r="B106" s="475" t="s">
        <v>45</v>
      </c>
      <c r="C106" s="253">
        <f t="shared" si="35"/>
        <v>0</v>
      </c>
      <c r="D106" s="253">
        <f t="shared" si="35"/>
        <v>0</v>
      </c>
      <c r="E106" s="253">
        <f t="shared" si="35"/>
        <v>0</v>
      </c>
      <c r="G106" s="476"/>
      <c r="H106" s="476"/>
      <c r="I106" s="476"/>
      <c r="J106" s="475" t="s">
        <v>43</v>
      </c>
      <c r="K106" s="457">
        <f t="shared" si="36"/>
        <v>0</v>
      </c>
      <c r="L106" s="457">
        <f t="shared" si="37"/>
        <v>0</v>
      </c>
      <c r="M106" s="457">
        <f t="shared" si="37"/>
        <v>0</v>
      </c>
      <c r="N106" s="457">
        <f t="shared" si="37"/>
        <v>0</v>
      </c>
      <c r="O106" s="457">
        <f t="shared" si="37"/>
        <v>0</v>
      </c>
      <c r="P106" s="457">
        <f t="shared" si="37"/>
        <v>0</v>
      </c>
      <c r="Q106" s="457">
        <f t="shared" si="37"/>
        <v>0</v>
      </c>
      <c r="R106" s="457">
        <f t="shared" si="37"/>
        <v>0</v>
      </c>
      <c r="S106" s="457">
        <f t="shared" si="37"/>
        <v>0</v>
      </c>
      <c r="T106" s="457">
        <f t="shared" si="37"/>
        <v>0</v>
      </c>
      <c r="U106" s="457">
        <f t="shared" si="37"/>
        <v>0</v>
      </c>
      <c r="V106" s="457">
        <f t="shared" si="38"/>
        <v>0</v>
      </c>
      <c r="W106" s="457">
        <f t="shared" si="38"/>
        <v>0</v>
      </c>
      <c r="X106" s="457">
        <f t="shared" si="38"/>
        <v>0</v>
      </c>
      <c r="Y106" s="457">
        <f t="shared" si="38"/>
        <v>0</v>
      </c>
      <c r="Z106" s="457">
        <f t="shared" si="38"/>
        <v>0</v>
      </c>
      <c r="AA106" s="457">
        <f t="shared" si="38"/>
        <v>0</v>
      </c>
      <c r="AB106" s="457">
        <f t="shared" si="38"/>
        <v>0</v>
      </c>
      <c r="AC106" s="457">
        <f t="shared" si="38"/>
        <v>0</v>
      </c>
      <c r="AD106" s="457">
        <f t="shared" si="38"/>
        <v>0</v>
      </c>
      <c r="AE106" s="248"/>
      <c r="AF106" s="248"/>
      <c r="AG106" s="248"/>
      <c r="AH106" s="460"/>
      <c r="AI106" s="248"/>
      <c r="AJ106" s="248"/>
      <c r="AK106" s="248"/>
      <c r="AL106" s="248"/>
      <c r="AN106" s="251"/>
      <c r="AO106" s="251"/>
      <c r="AP106" s="251"/>
      <c r="AQ106" s="251"/>
      <c r="AR106" s="251"/>
      <c r="AS106" s="251"/>
      <c r="AT106" s="251"/>
      <c r="AU106" s="251"/>
      <c r="AV106" s="251"/>
      <c r="AW106" s="251"/>
      <c r="AX106" s="251"/>
      <c r="AY106" s="251"/>
      <c r="AZ106" s="254"/>
      <c r="BA106" s="251"/>
      <c r="BB106" s="251"/>
      <c r="BE106" s="249" t="s">
        <v>116</v>
      </c>
      <c r="BF106" s="249">
        <f t="shared" ref="BF106:BF121" si="39">K92</f>
        <v>0</v>
      </c>
      <c r="BG106" s="249">
        <v>0</v>
      </c>
      <c r="BH106" s="249">
        <v>4</v>
      </c>
      <c r="BI106" s="249">
        <v>0</v>
      </c>
      <c r="BJ106" s="249">
        <v>0</v>
      </c>
      <c r="BK106" s="249">
        <v>0</v>
      </c>
      <c r="BL106" s="249">
        <v>0</v>
      </c>
      <c r="BM106" s="249">
        <v>0</v>
      </c>
      <c r="BZ106" s="253"/>
      <c r="CA106" s="253"/>
    </row>
    <row r="107" spans="2:81" s="249" customFormat="1">
      <c r="B107" s="477" t="s">
        <v>121</v>
      </c>
      <c r="C107" s="478">
        <f>SUM(C91:C106)</f>
        <v>4</v>
      </c>
      <c r="D107" s="478">
        <f>SUM(D91:D106)</f>
        <v>4</v>
      </c>
      <c r="E107" s="478">
        <f>SUM(E91:E106)</f>
        <v>19</v>
      </c>
      <c r="G107" s="476"/>
      <c r="H107" s="476"/>
      <c r="I107" s="476"/>
      <c r="J107" s="475" t="s">
        <v>45</v>
      </c>
      <c r="K107" s="457">
        <f t="shared" si="36"/>
        <v>0</v>
      </c>
      <c r="L107" s="457">
        <f t="shared" si="37"/>
        <v>0</v>
      </c>
      <c r="M107" s="457">
        <f t="shared" si="37"/>
        <v>0</v>
      </c>
      <c r="N107" s="457">
        <f t="shared" si="37"/>
        <v>0</v>
      </c>
      <c r="O107" s="457">
        <f t="shared" si="37"/>
        <v>0</v>
      </c>
      <c r="P107" s="457">
        <f t="shared" si="37"/>
        <v>0</v>
      </c>
      <c r="Q107" s="457">
        <f t="shared" si="37"/>
        <v>0</v>
      </c>
      <c r="R107" s="457">
        <f t="shared" si="37"/>
        <v>0</v>
      </c>
      <c r="S107" s="457">
        <f t="shared" si="37"/>
        <v>0</v>
      </c>
      <c r="T107" s="457">
        <f t="shared" si="37"/>
        <v>0</v>
      </c>
      <c r="U107" s="457">
        <f t="shared" si="37"/>
        <v>0</v>
      </c>
      <c r="V107" s="457">
        <f t="shared" si="38"/>
        <v>0</v>
      </c>
      <c r="W107" s="457">
        <f t="shared" si="38"/>
        <v>0</v>
      </c>
      <c r="X107" s="457">
        <f t="shared" si="38"/>
        <v>0</v>
      </c>
      <c r="Y107" s="457">
        <f t="shared" si="38"/>
        <v>0</v>
      </c>
      <c r="Z107" s="457">
        <f t="shared" si="38"/>
        <v>0</v>
      </c>
      <c r="AA107" s="457">
        <f t="shared" si="38"/>
        <v>0</v>
      </c>
      <c r="AB107" s="457">
        <f t="shared" si="38"/>
        <v>0</v>
      </c>
      <c r="AC107" s="457">
        <f t="shared" si="38"/>
        <v>0</v>
      </c>
      <c r="AD107" s="457">
        <f t="shared" si="38"/>
        <v>0</v>
      </c>
      <c r="AE107" s="248"/>
      <c r="AF107" s="248"/>
      <c r="AG107" s="248"/>
      <c r="AH107" s="460"/>
      <c r="AI107" s="248"/>
      <c r="AJ107" s="248"/>
      <c r="AK107" s="248"/>
      <c r="AL107" s="248"/>
      <c r="AN107" s="251"/>
      <c r="AO107" s="251"/>
      <c r="AP107" s="251"/>
      <c r="AQ107" s="251"/>
      <c r="AR107" s="251"/>
      <c r="AS107" s="251"/>
      <c r="AT107" s="251"/>
      <c r="AU107" s="251"/>
      <c r="AV107" s="251"/>
      <c r="AW107" s="251"/>
      <c r="AX107" s="251"/>
      <c r="AY107" s="251"/>
      <c r="AZ107" s="254"/>
      <c r="BA107" s="251"/>
      <c r="BB107" s="251"/>
      <c r="BE107" s="249" t="s">
        <v>22</v>
      </c>
      <c r="BF107" s="249">
        <f t="shared" si="39"/>
        <v>0</v>
      </c>
      <c r="BG107" s="249">
        <v>1</v>
      </c>
      <c r="BH107" s="249">
        <v>1</v>
      </c>
      <c r="BI107" s="249">
        <v>0</v>
      </c>
      <c r="BJ107" s="249">
        <v>0</v>
      </c>
      <c r="BK107" s="249">
        <v>0</v>
      </c>
      <c r="BL107" s="249">
        <v>0</v>
      </c>
      <c r="BM107" s="249">
        <v>0</v>
      </c>
      <c r="BZ107" s="253"/>
      <c r="CA107" s="253"/>
    </row>
    <row r="108" spans="2:81" s="249" customFormat="1">
      <c r="B108" s="478"/>
      <c r="C108" s="479"/>
      <c r="D108" s="479"/>
      <c r="E108" s="479"/>
      <c r="G108" s="253"/>
      <c r="H108" s="253"/>
      <c r="I108" s="253"/>
      <c r="J108" s="248" t="s">
        <v>121</v>
      </c>
      <c r="K108" s="457">
        <f t="shared" ref="K108:P108" si="40">SUM(K92:K107)</f>
        <v>0</v>
      </c>
      <c r="L108" s="457">
        <f t="shared" si="40"/>
        <v>0</v>
      </c>
      <c r="M108" s="457">
        <f t="shared" si="40"/>
        <v>0</v>
      </c>
      <c r="N108" s="457">
        <f t="shared" si="40"/>
        <v>0</v>
      </c>
      <c r="O108" s="457">
        <f t="shared" si="40"/>
        <v>0</v>
      </c>
      <c r="P108" s="457">
        <f t="shared" si="40"/>
        <v>0</v>
      </c>
      <c r="Q108" s="457">
        <f t="shared" ref="Q108:Z108" si="41">SUM(Q92:Q107)</f>
        <v>0</v>
      </c>
      <c r="R108" s="457">
        <f t="shared" si="41"/>
        <v>0</v>
      </c>
      <c r="S108" s="457">
        <f t="shared" si="41"/>
        <v>0</v>
      </c>
      <c r="T108" s="457">
        <f t="shared" si="41"/>
        <v>0</v>
      </c>
      <c r="U108" s="457">
        <f t="shared" si="41"/>
        <v>0</v>
      </c>
      <c r="V108" s="457">
        <f t="shared" si="41"/>
        <v>0</v>
      </c>
      <c r="W108" s="457">
        <f t="shared" si="41"/>
        <v>0</v>
      </c>
      <c r="X108" s="457">
        <f t="shared" si="41"/>
        <v>0</v>
      </c>
      <c r="Y108" s="457">
        <f t="shared" si="41"/>
        <v>0</v>
      </c>
      <c r="Z108" s="457">
        <f t="shared" si="41"/>
        <v>0</v>
      </c>
      <c r="AA108" s="457">
        <f t="shared" ref="AA108:AB108" si="42">SUM(AA92:AA107)</f>
        <v>0</v>
      </c>
      <c r="AB108" s="457">
        <f t="shared" si="42"/>
        <v>0</v>
      </c>
      <c r="AC108" s="457">
        <f t="shared" ref="AC108:AD108" si="43">SUM(AC92:AC107)</f>
        <v>0</v>
      </c>
      <c r="AD108" s="457">
        <f t="shared" si="43"/>
        <v>0</v>
      </c>
      <c r="AE108" s="248"/>
      <c r="AF108" s="248"/>
      <c r="AG108" s="248"/>
      <c r="AH108" s="460"/>
      <c r="AI108" s="248"/>
      <c r="AJ108" s="248"/>
      <c r="AK108" s="248"/>
      <c r="AL108" s="248"/>
      <c r="AN108" s="251"/>
      <c r="AO108" s="251"/>
      <c r="AP108" s="251"/>
      <c r="AQ108" s="251"/>
      <c r="AR108" s="251"/>
      <c r="AS108" s="251"/>
      <c r="AT108" s="251"/>
      <c r="AU108" s="251"/>
      <c r="AV108" s="251"/>
      <c r="AW108" s="251"/>
      <c r="AX108" s="251"/>
      <c r="AY108" s="251"/>
      <c r="AZ108" s="254"/>
      <c r="BA108" s="251"/>
      <c r="BB108" s="251"/>
      <c r="BE108" s="249" t="s">
        <v>26</v>
      </c>
      <c r="BF108" s="249">
        <f t="shared" si="39"/>
        <v>0</v>
      </c>
      <c r="BG108" s="249">
        <v>0</v>
      </c>
      <c r="BH108" s="249">
        <v>0</v>
      </c>
      <c r="BI108" s="249">
        <v>0</v>
      </c>
      <c r="BJ108" s="249">
        <v>0</v>
      </c>
      <c r="BK108" s="249">
        <v>0</v>
      </c>
      <c r="BL108" s="249">
        <v>0</v>
      </c>
      <c r="BM108" s="249">
        <v>0</v>
      </c>
      <c r="BZ108" s="253"/>
      <c r="CA108" s="253"/>
    </row>
    <row r="109" spans="2:81" s="249" customFormat="1">
      <c r="C109" s="249" t="s">
        <v>122</v>
      </c>
      <c r="G109" s="253"/>
      <c r="H109" s="478">
        <f>IF(MAX(K109:AD109)&gt;Pack.VM.Thresh.MaxCap,1,0)</f>
        <v>0</v>
      </c>
      <c r="I109" s="480">
        <f>IF(MAX(K109:AD109)&gt;Pack.VM.Thresh.Core.Exceed,1,0)</f>
        <v>0</v>
      </c>
      <c r="J109" s="248" t="s">
        <v>123</v>
      </c>
      <c r="K109" s="481">
        <f t="shared" ref="K109:Z109" si="44">K108/(VDSR.Total.Cores/2)</f>
        <v>0</v>
      </c>
      <c r="L109" s="481">
        <f t="shared" si="44"/>
        <v>0</v>
      </c>
      <c r="M109" s="481">
        <f t="shared" si="44"/>
        <v>0</v>
      </c>
      <c r="N109" s="481">
        <f t="shared" si="44"/>
        <v>0</v>
      </c>
      <c r="O109" s="481">
        <f t="shared" si="44"/>
        <v>0</v>
      </c>
      <c r="P109" s="481">
        <f t="shared" si="44"/>
        <v>0</v>
      </c>
      <c r="Q109" s="481">
        <f t="shared" si="44"/>
        <v>0</v>
      </c>
      <c r="R109" s="481">
        <f t="shared" si="44"/>
        <v>0</v>
      </c>
      <c r="S109" s="481">
        <f t="shared" si="44"/>
        <v>0</v>
      </c>
      <c r="T109" s="481">
        <f t="shared" si="44"/>
        <v>0</v>
      </c>
      <c r="U109" s="481">
        <f t="shared" si="44"/>
        <v>0</v>
      </c>
      <c r="V109" s="481">
        <f t="shared" si="44"/>
        <v>0</v>
      </c>
      <c r="W109" s="481">
        <f t="shared" si="44"/>
        <v>0</v>
      </c>
      <c r="X109" s="481">
        <f t="shared" si="44"/>
        <v>0</v>
      </c>
      <c r="Y109" s="481">
        <f t="shared" si="44"/>
        <v>0</v>
      </c>
      <c r="Z109" s="481">
        <f t="shared" si="44"/>
        <v>0</v>
      </c>
      <c r="AA109" s="482">
        <f t="shared" ref="AA109:AB109" si="45">AA108/(VDSR.Total.Cores/2)</f>
        <v>0</v>
      </c>
      <c r="AB109" s="482">
        <f t="shared" si="45"/>
        <v>0</v>
      </c>
      <c r="AC109" s="482">
        <f t="shared" ref="AC109:AD109" si="46">AC108/(VDSR.Total.Cores/2)</f>
        <v>0</v>
      </c>
      <c r="AD109" s="482">
        <f t="shared" si="46"/>
        <v>0</v>
      </c>
      <c r="AE109" s="248"/>
      <c r="AF109" s="248"/>
      <c r="AG109" s="248"/>
      <c r="AH109" s="460"/>
      <c r="AI109" s="248"/>
      <c r="AJ109" s="248"/>
      <c r="AK109" s="248"/>
      <c r="AL109" s="248"/>
      <c r="AN109" s="251"/>
      <c r="AO109" s="251"/>
      <c r="AP109" s="251"/>
      <c r="AQ109" s="251"/>
      <c r="AR109" s="251"/>
      <c r="AS109" s="251"/>
      <c r="AT109" s="251"/>
      <c r="AU109" s="251"/>
      <c r="AV109" s="251"/>
      <c r="AW109" s="251"/>
      <c r="AX109" s="251"/>
      <c r="AY109" s="251"/>
      <c r="AZ109" s="254"/>
      <c r="BA109" s="251"/>
      <c r="BB109" s="251"/>
      <c r="BE109" s="249" t="s">
        <v>30</v>
      </c>
      <c r="BF109" s="249">
        <f t="shared" si="39"/>
        <v>0</v>
      </c>
      <c r="BG109" s="249">
        <v>0</v>
      </c>
      <c r="BH109" s="249">
        <v>0</v>
      </c>
      <c r="BI109" s="249">
        <v>0</v>
      </c>
      <c r="BJ109" s="249">
        <v>0</v>
      </c>
      <c r="BK109" s="249">
        <v>0</v>
      </c>
      <c r="BL109" s="249">
        <v>0</v>
      </c>
      <c r="BM109" s="249">
        <v>0</v>
      </c>
      <c r="BZ109" s="253"/>
      <c r="CA109" s="253"/>
    </row>
    <row r="110" spans="2:81" s="249" customFormat="1">
      <c r="G110" s="434"/>
      <c r="H110" s="434"/>
      <c r="I110" s="434"/>
      <c r="J110" s="483"/>
      <c r="K110" s="483"/>
      <c r="L110" s="433"/>
      <c r="M110" s="433"/>
      <c r="N110" s="433"/>
      <c r="O110" s="433"/>
      <c r="P110" s="433"/>
      <c r="Q110" s="433"/>
      <c r="R110" s="433"/>
      <c r="S110" s="433"/>
      <c r="T110" s="433"/>
      <c r="U110" s="433"/>
      <c r="V110" s="433"/>
      <c r="W110" s="433"/>
      <c r="X110" s="433"/>
      <c r="Y110" s="433"/>
      <c r="Z110" s="433"/>
      <c r="AA110" s="433"/>
      <c r="AB110" s="248"/>
      <c r="AC110" s="248"/>
      <c r="AD110" s="248"/>
      <c r="AE110" s="248"/>
      <c r="AF110" s="248"/>
      <c r="AG110" s="248"/>
      <c r="AH110" s="460"/>
      <c r="AI110" s="248"/>
      <c r="AJ110" s="248"/>
      <c r="AK110" s="248"/>
      <c r="AL110" s="248"/>
      <c r="AN110" s="251"/>
      <c r="AO110" s="251"/>
      <c r="AP110" s="251"/>
      <c r="AQ110" s="251"/>
      <c r="AR110" s="251"/>
      <c r="AS110" s="251"/>
      <c r="AT110" s="251"/>
      <c r="AU110" s="251"/>
      <c r="AV110" s="251"/>
      <c r="AW110" s="251"/>
      <c r="AX110" s="251"/>
      <c r="AY110" s="251"/>
      <c r="AZ110" s="254"/>
      <c r="BA110" s="251"/>
      <c r="BB110" s="251"/>
      <c r="BE110" s="249" t="s">
        <v>33</v>
      </c>
      <c r="BF110" s="249">
        <f t="shared" si="39"/>
        <v>0</v>
      </c>
      <c r="BG110" s="249">
        <v>0</v>
      </c>
      <c r="BH110" s="249">
        <v>0</v>
      </c>
      <c r="BI110" s="249">
        <v>4</v>
      </c>
      <c r="BJ110" s="249">
        <v>4</v>
      </c>
      <c r="BK110" s="249">
        <v>4</v>
      </c>
      <c r="BL110" s="249">
        <v>4</v>
      </c>
      <c r="BM110" s="249">
        <v>4</v>
      </c>
      <c r="BZ110" s="253"/>
      <c r="CA110" s="253"/>
    </row>
    <row r="111" spans="2:81" s="249" customFormat="1" ht="30">
      <c r="C111" s="484" t="s">
        <v>124</v>
      </c>
      <c r="D111" s="484"/>
      <c r="E111" s="484"/>
      <c r="F111" s="484"/>
      <c r="G111" s="434"/>
      <c r="H111" s="434" t="str">
        <f>H90</f>
        <v>Error check</v>
      </c>
      <c r="I111" s="434" t="str">
        <f>I90</f>
        <v>Exceed limit</v>
      </c>
      <c r="J111" s="473"/>
      <c r="K111" s="473"/>
      <c r="L111" s="473" t="s">
        <v>125</v>
      </c>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460"/>
      <c r="AI111" s="248"/>
      <c r="AJ111" s="248"/>
      <c r="AK111" s="248"/>
      <c r="AL111" s="248"/>
      <c r="AN111" s="251"/>
      <c r="AO111" s="251"/>
      <c r="AP111" s="251"/>
      <c r="AQ111" s="251"/>
      <c r="AR111" s="251"/>
      <c r="AS111" s="251"/>
      <c r="AT111" s="251"/>
      <c r="AU111" s="251"/>
      <c r="AV111" s="251"/>
      <c r="AW111" s="251"/>
      <c r="AX111" s="251"/>
      <c r="AY111" s="251"/>
      <c r="AZ111" s="254"/>
      <c r="BA111" s="251"/>
      <c r="BB111" s="251"/>
      <c r="BE111" s="249" t="s">
        <v>37</v>
      </c>
      <c r="BF111" s="249">
        <f t="shared" si="39"/>
        <v>0</v>
      </c>
      <c r="BG111" s="249">
        <v>0</v>
      </c>
      <c r="BH111" s="249">
        <v>0</v>
      </c>
      <c r="BI111" s="249">
        <v>0</v>
      </c>
      <c r="BJ111" s="249">
        <v>0</v>
      </c>
      <c r="BK111" s="249">
        <v>0</v>
      </c>
      <c r="BL111" s="249">
        <v>0</v>
      </c>
      <c r="BM111" s="249">
        <v>0</v>
      </c>
      <c r="BZ111" s="253"/>
      <c r="CA111" s="253"/>
    </row>
    <row r="112" spans="2:81" s="249" customFormat="1" ht="30">
      <c r="C112" s="484" t="s">
        <v>126</v>
      </c>
      <c r="D112" s="434" t="s">
        <v>127</v>
      </c>
      <c r="E112" s="434" t="s">
        <v>85</v>
      </c>
      <c r="F112" s="434" t="s">
        <v>9</v>
      </c>
      <c r="G112" s="485" t="s">
        <v>257</v>
      </c>
      <c r="H112" s="253"/>
      <c r="I112" s="253"/>
      <c r="J112" s="248"/>
      <c r="K112" s="474" t="s">
        <v>63</v>
      </c>
      <c r="L112" s="474" t="s">
        <v>64</v>
      </c>
      <c r="M112" s="474" t="s">
        <v>65</v>
      </c>
      <c r="N112" s="474" t="s">
        <v>66</v>
      </c>
      <c r="O112" s="474" t="s">
        <v>67</v>
      </c>
      <c r="P112" s="474" t="s">
        <v>68</v>
      </c>
      <c r="Q112" s="474" t="s">
        <v>69</v>
      </c>
      <c r="R112" s="474" t="s">
        <v>70</v>
      </c>
      <c r="S112" s="474" t="s">
        <v>71</v>
      </c>
      <c r="T112" s="474" t="s">
        <v>72</v>
      </c>
      <c r="U112" s="474" t="s">
        <v>73</v>
      </c>
      <c r="V112" s="474" t="s">
        <v>74</v>
      </c>
      <c r="W112" s="474" t="s">
        <v>75</v>
      </c>
      <c r="X112" s="474" t="s">
        <v>76</v>
      </c>
      <c r="Y112" s="474" t="s">
        <v>77</v>
      </c>
      <c r="Z112" s="474" t="s">
        <v>78</v>
      </c>
      <c r="AA112" s="474" t="s">
        <v>253</v>
      </c>
      <c r="AB112" s="248" t="s">
        <v>254</v>
      </c>
      <c r="AC112" s="248" t="s">
        <v>258</v>
      </c>
      <c r="AD112" s="248" t="s">
        <v>259</v>
      </c>
      <c r="AE112" s="248"/>
      <c r="AF112" s="248"/>
      <c r="AG112" s="248"/>
      <c r="AH112" s="460"/>
      <c r="AI112" s="248"/>
      <c r="AJ112" s="248"/>
      <c r="AK112" s="248"/>
      <c r="AL112" s="248"/>
      <c r="AN112" s="251"/>
      <c r="AO112" s="251"/>
      <c r="AP112" s="251"/>
      <c r="AQ112" s="251"/>
      <c r="AR112" s="251"/>
      <c r="AS112" s="251"/>
      <c r="AT112" s="251"/>
      <c r="AU112" s="251"/>
      <c r="AV112" s="251"/>
      <c r="AW112" s="251"/>
      <c r="AX112" s="251"/>
      <c r="AY112" s="251"/>
      <c r="AZ112" s="254"/>
      <c r="BA112" s="251"/>
      <c r="BB112" s="251"/>
      <c r="BE112" s="249" t="s">
        <v>42</v>
      </c>
      <c r="BF112" s="249">
        <f t="shared" si="39"/>
        <v>0</v>
      </c>
      <c r="BG112" s="249">
        <v>1</v>
      </c>
      <c r="BH112" s="249">
        <v>0</v>
      </c>
      <c r="BI112" s="249">
        <v>4</v>
      </c>
      <c r="BJ112" s="249">
        <v>4</v>
      </c>
      <c r="BK112" s="249">
        <v>4</v>
      </c>
      <c r="BL112" s="249">
        <v>4</v>
      </c>
      <c r="BM112" s="249">
        <v>4</v>
      </c>
      <c r="BZ112" s="253"/>
      <c r="CA112" s="253"/>
    </row>
    <row r="113" spans="2:79" s="249" customFormat="1">
      <c r="C113" s="249" t="s">
        <v>128</v>
      </c>
      <c r="D113" s="253">
        <v>32</v>
      </c>
      <c r="E113" s="253">
        <v>128</v>
      </c>
      <c r="F113" s="253">
        <v>600</v>
      </c>
      <c r="G113" s="253"/>
      <c r="H113" s="253"/>
      <c r="I113" s="253"/>
      <c r="J113" s="248" t="s">
        <v>116</v>
      </c>
      <c r="K113" s="457">
        <f t="shared" ref="K113:K120" si="47">$E17*$U5</f>
        <v>0</v>
      </c>
      <c r="L113" s="457">
        <f t="shared" ref="L113:L120" si="48">$F17*$U5</f>
        <v>0</v>
      </c>
      <c r="M113" s="457">
        <f t="shared" ref="M113:M120" si="49">$G17*$U5</f>
        <v>0</v>
      </c>
      <c r="N113" s="457">
        <f t="shared" ref="N113:N120" si="50">$H17*$U5</f>
        <v>0</v>
      </c>
      <c r="O113" s="457">
        <f t="shared" ref="O113:AD120" si="51">I17*$U5</f>
        <v>0</v>
      </c>
      <c r="P113" s="457">
        <f t="shared" si="51"/>
        <v>0</v>
      </c>
      <c r="Q113" s="457">
        <f t="shared" si="51"/>
        <v>0</v>
      </c>
      <c r="R113" s="457">
        <f t="shared" si="51"/>
        <v>0</v>
      </c>
      <c r="S113" s="457">
        <f t="shared" si="51"/>
        <v>0</v>
      </c>
      <c r="T113" s="457">
        <f t="shared" si="51"/>
        <v>0</v>
      </c>
      <c r="U113" s="457">
        <f t="shared" si="51"/>
        <v>0</v>
      </c>
      <c r="V113" s="457">
        <f t="shared" si="51"/>
        <v>0</v>
      </c>
      <c r="W113" s="457">
        <f t="shared" si="51"/>
        <v>0</v>
      </c>
      <c r="X113" s="457">
        <f t="shared" si="51"/>
        <v>0</v>
      </c>
      <c r="Y113" s="457">
        <f t="shared" si="51"/>
        <v>0</v>
      </c>
      <c r="Z113" s="457">
        <f t="shared" si="51"/>
        <v>0</v>
      </c>
      <c r="AA113" s="457">
        <f t="shared" si="51"/>
        <v>0</v>
      </c>
      <c r="AB113" s="457">
        <f t="shared" si="51"/>
        <v>0</v>
      </c>
      <c r="AC113" s="457">
        <f t="shared" si="51"/>
        <v>0</v>
      </c>
      <c r="AD113" s="457">
        <f t="shared" si="51"/>
        <v>0</v>
      </c>
      <c r="AE113" s="248"/>
      <c r="AF113" s="248"/>
      <c r="AG113" s="248"/>
      <c r="AH113" s="460"/>
      <c r="AI113" s="248"/>
      <c r="AJ113" s="248"/>
      <c r="AK113" s="248"/>
      <c r="AL113" s="248"/>
      <c r="AN113" s="251"/>
      <c r="AO113" s="251"/>
      <c r="AP113" s="251"/>
      <c r="AQ113" s="251"/>
      <c r="AR113" s="251"/>
      <c r="AS113" s="251"/>
      <c r="AT113" s="251"/>
      <c r="AU113" s="251"/>
      <c r="AV113" s="251"/>
      <c r="AW113" s="251"/>
      <c r="AX113" s="251"/>
      <c r="AY113" s="251"/>
      <c r="AZ113" s="254"/>
      <c r="BA113" s="251"/>
      <c r="BB113" s="251"/>
      <c r="BE113" s="249" t="s">
        <v>16</v>
      </c>
      <c r="BF113" s="249">
        <f t="shared" si="39"/>
        <v>0</v>
      </c>
      <c r="BH113" s="249">
        <v>12</v>
      </c>
      <c r="BI113" s="249">
        <v>24</v>
      </c>
      <c r="BJ113" s="249">
        <v>24</v>
      </c>
      <c r="BK113" s="249">
        <v>24</v>
      </c>
      <c r="BL113" s="249">
        <v>24</v>
      </c>
      <c r="BM113" s="249">
        <v>24</v>
      </c>
      <c r="BZ113" s="253"/>
      <c r="CA113" s="253"/>
    </row>
    <row r="114" spans="2:79" s="249" customFormat="1">
      <c r="C114" s="249" t="s">
        <v>129</v>
      </c>
      <c r="D114" s="253">
        <v>32</v>
      </c>
      <c r="E114" s="253">
        <v>128</v>
      </c>
      <c r="F114" s="253">
        <v>600</v>
      </c>
      <c r="G114" s="253"/>
      <c r="H114" s="253"/>
      <c r="I114" s="253"/>
      <c r="J114" s="248" t="s">
        <v>22</v>
      </c>
      <c r="K114" s="457">
        <f t="shared" si="47"/>
        <v>0</v>
      </c>
      <c r="L114" s="457">
        <f t="shared" si="48"/>
        <v>0</v>
      </c>
      <c r="M114" s="457">
        <f t="shared" si="49"/>
        <v>0</v>
      </c>
      <c r="N114" s="457">
        <f t="shared" si="50"/>
        <v>0</v>
      </c>
      <c r="O114" s="457">
        <f t="shared" si="51"/>
        <v>0</v>
      </c>
      <c r="P114" s="457">
        <f t="shared" si="51"/>
        <v>0</v>
      </c>
      <c r="Q114" s="457">
        <f t="shared" si="51"/>
        <v>0</v>
      </c>
      <c r="R114" s="457">
        <f t="shared" si="51"/>
        <v>0</v>
      </c>
      <c r="S114" s="457">
        <f t="shared" si="51"/>
        <v>0</v>
      </c>
      <c r="T114" s="457">
        <f t="shared" si="51"/>
        <v>0</v>
      </c>
      <c r="U114" s="457">
        <f t="shared" si="51"/>
        <v>0</v>
      </c>
      <c r="V114" s="457">
        <f t="shared" si="51"/>
        <v>0</v>
      </c>
      <c r="W114" s="457">
        <f t="shared" si="51"/>
        <v>0</v>
      </c>
      <c r="X114" s="457">
        <f t="shared" si="51"/>
        <v>0</v>
      </c>
      <c r="Y114" s="457">
        <f t="shared" si="51"/>
        <v>0</v>
      </c>
      <c r="Z114" s="457">
        <f t="shared" si="51"/>
        <v>0</v>
      </c>
      <c r="AA114" s="457">
        <f t="shared" si="51"/>
        <v>0</v>
      </c>
      <c r="AB114" s="457">
        <f t="shared" si="51"/>
        <v>0</v>
      </c>
      <c r="AC114" s="457">
        <f t="shared" si="51"/>
        <v>0</v>
      </c>
      <c r="AD114" s="457">
        <f t="shared" si="51"/>
        <v>0</v>
      </c>
      <c r="AE114" s="248"/>
      <c r="AF114" s="435"/>
      <c r="AG114" s="435"/>
      <c r="AH114" s="467"/>
      <c r="AI114" s="435"/>
      <c r="AJ114" s="435"/>
      <c r="AK114" s="435"/>
      <c r="AL114" s="435"/>
      <c r="AM114" s="436"/>
      <c r="AN114" s="251"/>
      <c r="AO114" s="251"/>
      <c r="AP114" s="251"/>
      <c r="AQ114" s="251"/>
      <c r="AR114" s="251"/>
      <c r="AS114" s="251"/>
      <c r="AT114" s="251"/>
      <c r="AU114" s="251"/>
      <c r="AV114" s="251"/>
      <c r="AW114" s="251"/>
      <c r="AX114" s="251"/>
      <c r="AY114" s="251"/>
      <c r="AZ114" s="254"/>
      <c r="BA114" s="251"/>
      <c r="BB114" s="251"/>
      <c r="BE114" s="249" t="s">
        <v>17</v>
      </c>
      <c r="BF114" s="249">
        <f t="shared" si="39"/>
        <v>0</v>
      </c>
      <c r="BH114" s="249">
        <v>12</v>
      </c>
      <c r="BI114" s="249">
        <v>0</v>
      </c>
      <c r="BJ114" s="249">
        <v>0</v>
      </c>
      <c r="BK114" s="249">
        <v>0</v>
      </c>
      <c r="BL114" s="249">
        <v>0</v>
      </c>
      <c r="BM114" s="249">
        <v>0</v>
      </c>
      <c r="BZ114" s="253"/>
      <c r="CA114" s="253"/>
    </row>
    <row r="115" spans="2:79" s="249" customFormat="1">
      <c r="C115" s="249" t="s">
        <v>14</v>
      </c>
      <c r="D115" s="253">
        <v>72</v>
      </c>
      <c r="E115" s="253">
        <v>256</v>
      </c>
      <c r="F115" s="253">
        <v>1116</v>
      </c>
      <c r="G115" s="253">
        <v>8</v>
      </c>
      <c r="H115" s="253"/>
      <c r="I115" s="253"/>
      <c r="J115" s="248" t="s">
        <v>26</v>
      </c>
      <c r="K115" s="457">
        <f t="shared" si="47"/>
        <v>0</v>
      </c>
      <c r="L115" s="457">
        <f t="shared" si="48"/>
        <v>0</v>
      </c>
      <c r="M115" s="457">
        <f t="shared" si="49"/>
        <v>0</v>
      </c>
      <c r="N115" s="457">
        <f t="shared" si="50"/>
        <v>0</v>
      </c>
      <c r="O115" s="457">
        <f t="shared" si="51"/>
        <v>0</v>
      </c>
      <c r="P115" s="457">
        <f t="shared" si="51"/>
        <v>0</v>
      </c>
      <c r="Q115" s="457">
        <f t="shared" si="51"/>
        <v>0</v>
      </c>
      <c r="R115" s="457">
        <f t="shared" si="51"/>
        <v>0</v>
      </c>
      <c r="S115" s="457">
        <f t="shared" si="51"/>
        <v>0</v>
      </c>
      <c r="T115" s="457">
        <f t="shared" si="51"/>
        <v>0</v>
      </c>
      <c r="U115" s="457">
        <f t="shared" si="51"/>
        <v>0</v>
      </c>
      <c r="V115" s="457">
        <f t="shared" si="51"/>
        <v>0</v>
      </c>
      <c r="W115" s="457">
        <f t="shared" si="51"/>
        <v>0</v>
      </c>
      <c r="X115" s="457">
        <f t="shared" si="51"/>
        <v>0</v>
      </c>
      <c r="Y115" s="457">
        <f t="shared" si="51"/>
        <v>0</v>
      </c>
      <c r="Z115" s="457">
        <f t="shared" si="51"/>
        <v>0</v>
      </c>
      <c r="AA115" s="457">
        <f t="shared" si="51"/>
        <v>0</v>
      </c>
      <c r="AB115" s="457">
        <f t="shared" si="51"/>
        <v>0</v>
      </c>
      <c r="AC115" s="457">
        <f t="shared" si="51"/>
        <v>0</v>
      </c>
      <c r="AD115" s="457">
        <f t="shared" si="51"/>
        <v>0</v>
      </c>
      <c r="AE115" s="248"/>
      <c r="AF115" s="457"/>
      <c r="AG115" s="457"/>
      <c r="AH115" s="463"/>
      <c r="AI115" s="457"/>
      <c r="AJ115" s="457"/>
      <c r="AK115" s="457"/>
      <c r="AL115" s="457"/>
      <c r="AM115" s="253"/>
      <c r="AN115" s="251"/>
      <c r="AO115" s="251"/>
      <c r="AP115" s="251"/>
      <c r="AQ115" s="251"/>
      <c r="AR115" s="251"/>
      <c r="AS115" s="251"/>
      <c r="AT115" s="251"/>
      <c r="AU115" s="251"/>
      <c r="AV115" s="251"/>
      <c r="AW115" s="251"/>
      <c r="AX115" s="251"/>
      <c r="AY115" s="251"/>
      <c r="AZ115" s="254"/>
      <c r="BA115" s="251"/>
      <c r="BB115" s="251"/>
      <c r="BE115" s="249" t="s">
        <v>34</v>
      </c>
      <c r="BF115" s="249">
        <f t="shared" si="39"/>
        <v>0</v>
      </c>
      <c r="BG115" s="249">
        <v>1</v>
      </c>
      <c r="BH115" s="249">
        <v>0</v>
      </c>
      <c r="BI115" s="249">
        <v>4</v>
      </c>
      <c r="BJ115" s="249">
        <v>4</v>
      </c>
      <c r="BK115" s="249">
        <v>4</v>
      </c>
      <c r="BL115" s="249">
        <v>4</v>
      </c>
      <c r="BM115" s="249">
        <v>4</v>
      </c>
      <c r="BZ115" s="253"/>
      <c r="CA115" s="253"/>
    </row>
    <row r="116" spans="2:79" s="249" customFormat="1">
      <c r="C116" s="249" t="s">
        <v>282</v>
      </c>
      <c r="D116" s="486">
        <v>72</v>
      </c>
      <c r="E116" s="486">
        <v>256</v>
      </c>
      <c r="F116" s="486">
        <v>1116</v>
      </c>
      <c r="G116" s="486">
        <v>8</v>
      </c>
      <c r="H116" s="253"/>
      <c r="I116" s="253"/>
      <c r="J116" s="248" t="s">
        <v>30</v>
      </c>
      <c r="K116" s="457">
        <f t="shared" si="47"/>
        <v>0</v>
      </c>
      <c r="L116" s="457">
        <f t="shared" si="48"/>
        <v>0</v>
      </c>
      <c r="M116" s="457">
        <f t="shared" si="49"/>
        <v>0</v>
      </c>
      <c r="N116" s="457">
        <f t="shared" si="50"/>
        <v>0</v>
      </c>
      <c r="O116" s="457">
        <f t="shared" si="51"/>
        <v>0</v>
      </c>
      <c r="P116" s="457">
        <f t="shared" si="51"/>
        <v>0</v>
      </c>
      <c r="Q116" s="457">
        <f t="shared" si="51"/>
        <v>0</v>
      </c>
      <c r="R116" s="457">
        <f t="shared" si="51"/>
        <v>0</v>
      </c>
      <c r="S116" s="457">
        <f t="shared" si="51"/>
        <v>0</v>
      </c>
      <c r="T116" s="457">
        <f t="shared" si="51"/>
        <v>0</v>
      </c>
      <c r="U116" s="457">
        <f t="shared" si="51"/>
        <v>0</v>
      </c>
      <c r="V116" s="457">
        <f t="shared" si="51"/>
        <v>0</v>
      </c>
      <c r="W116" s="457">
        <f t="shared" si="51"/>
        <v>0</v>
      </c>
      <c r="X116" s="457">
        <f t="shared" si="51"/>
        <v>0</v>
      </c>
      <c r="Y116" s="457">
        <f t="shared" si="51"/>
        <v>0</v>
      </c>
      <c r="Z116" s="457">
        <f t="shared" si="51"/>
        <v>0</v>
      </c>
      <c r="AA116" s="457">
        <f t="shared" si="51"/>
        <v>0</v>
      </c>
      <c r="AB116" s="457">
        <f t="shared" si="51"/>
        <v>0</v>
      </c>
      <c r="AC116" s="457">
        <f t="shared" si="51"/>
        <v>0</v>
      </c>
      <c r="AD116" s="457">
        <f t="shared" si="51"/>
        <v>0</v>
      </c>
      <c r="AE116" s="248"/>
      <c r="AF116" s="457"/>
      <c r="AG116" s="457"/>
      <c r="AH116" s="463"/>
      <c r="AI116" s="457"/>
      <c r="AJ116" s="457"/>
      <c r="AK116" s="457"/>
      <c r="AL116" s="457"/>
      <c r="AM116" s="253"/>
      <c r="AN116" s="251"/>
      <c r="AO116" s="251"/>
      <c r="AP116" s="251"/>
      <c r="AQ116" s="251"/>
      <c r="AR116" s="251"/>
      <c r="AS116" s="251"/>
      <c r="AT116" s="251"/>
      <c r="AU116" s="251"/>
      <c r="AV116" s="251"/>
      <c r="AW116" s="251"/>
      <c r="AX116" s="251"/>
      <c r="AY116" s="251"/>
      <c r="AZ116" s="254"/>
      <c r="BA116" s="251"/>
      <c r="BB116" s="251"/>
      <c r="BE116" s="249" t="s">
        <v>38</v>
      </c>
      <c r="BF116" s="249">
        <f t="shared" si="39"/>
        <v>0</v>
      </c>
      <c r="BG116" s="249">
        <v>0</v>
      </c>
      <c r="BH116" s="249">
        <v>0</v>
      </c>
      <c r="BI116" s="249">
        <v>0</v>
      </c>
      <c r="BJ116" s="249">
        <v>0</v>
      </c>
      <c r="BK116" s="249">
        <v>0</v>
      </c>
      <c r="BL116" s="249">
        <v>0</v>
      </c>
      <c r="BM116" s="249">
        <v>0</v>
      </c>
      <c r="BZ116" s="253"/>
      <c r="CA116" s="253"/>
    </row>
    <row r="117" spans="2:79" s="249" customFormat="1">
      <c r="C117" s="249" t="s">
        <v>303</v>
      </c>
      <c r="D117" s="486">
        <v>88</v>
      </c>
      <c r="E117" s="486">
        <v>256</v>
      </c>
      <c r="F117" s="486">
        <v>1116</v>
      </c>
      <c r="G117" s="486">
        <v>8</v>
      </c>
      <c r="H117" s="253"/>
      <c r="I117" s="253"/>
      <c r="J117" s="248" t="s">
        <v>33</v>
      </c>
      <c r="K117" s="457">
        <f t="shared" si="47"/>
        <v>0</v>
      </c>
      <c r="L117" s="457">
        <f t="shared" si="48"/>
        <v>0</v>
      </c>
      <c r="M117" s="457">
        <f t="shared" si="49"/>
        <v>0</v>
      </c>
      <c r="N117" s="457">
        <f t="shared" si="50"/>
        <v>0</v>
      </c>
      <c r="O117" s="457">
        <f t="shared" si="51"/>
        <v>0</v>
      </c>
      <c r="P117" s="457">
        <f t="shared" si="51"/>
        <v>0</v>
      </c>
      <c r="Q117" s="457">
        <f t="shared" si="51"/>
        <v>0</v>
      </c>
      <c r="R117" s="457">
        <f t="shared" si="51"/>
        <v>0</v>
      </c>
      <c r="S117" s="457">
        <f t="shared" si="51"/>
        <v>0</v>
      </c>
      <c r="T117" s="457">
        <f t="shared" si="51"/>
        <v>0</v>
      </c>
      <c r="U117" s="457">
        <f t="shared" si="51"/>
        <v>0</v>
      </c>
      <c r="V117" s="457">
        <f t="shared" si="51"/>
        <v>0</v>
      </c>
      <c r="W117" s="457">
        <f t="shared" si="51"/>
        <v>0</v>
      </c>
      <c r="X117" s="457">
        <f t="shared" si="51"/>
        <v>0</v>
      </c>
      <c r="Y117" s="457">
        <f t="shared" si="51"/>
        <v>0</v>
      </c>
      <c r="Z117" s="457">
        <f t="shared" si="51"/>
        <v>0</v>
      </c>
      <c r="AA117" s="457">
        <f t="shared" si="51"/>
        <v>0</v>
      </c>
      <c r="AB117" s="457">
        <f t="shared" si="51"/>
        <v>0</v>
      </c>
      <c r="AC117" s="457">
        <f t="shared" si="51"/>
        <v>0</v>
      </c>
      <c r="AD117" s="457">
        <f t="shared" si="51"/>
        <v>0</v>
      </c>
      <c r="AE117" s="248"/>
      <c r="AF117" s="248"/>
      <c r="AG117" s="248"/>
      <c r="AH117" s="460"/>
      <c r="AI117" s="248"/>
      <c r="AJ117" s="248"/>
      <c r="AK117" s="248"/>
      <c r="AL117" s="248"/>
      <c r="AN117" s="251"/>
      <c r="AO117" s="251"/>
      <c r="AP117" s="251"/>
      <c r="AQ117" s="251"/>
      <c r="AR117" s="251"/>
      <c r="AS117" s="251"/>
      <c r="AT117" s="251"/>
      <c r="AU117" s="251"/>
      <c r="AV117" s="251"/>
      <c r="AW117" s="251"/>
      <c r="AX117" s="251"/>
      <c r="AY117" s="251"/>
      <c r="AZ117" s="254"/>
      <c r="BA117" s="251"/>
      <c r="BB117" s="251"/>
      <c r="BE117" s="249" t="s">
        <v>23</v>
      </c>
      <c r="BF117" s="249">
        <f t="shared" si="39"/>
        <v>0</v>
      </c>
      <c r="BG117" s="249">
        <v>0</v>
      </c>
      <c r="BH117" s="249">
        <v>0</v>
      </c>
      <c r="BI117" s="249">
        <v>0</v>
      </c>
      <c r="BJ117" s="249">
        <v>0</v>
      </c>
      <c r="BK117" s="249">
        <v>0</v>
      </c>
      <c r="BL117" s="249">
        <v>0</v>
      </c>
      <c r="BM117" s="249">
        <v>0</v>
      </c>
      <c r="BZ117" s="253"/>
      <c r="CA117" s="253"/>
    </row>
    <row r="118" spans="2:79" s="249" customFormat="1">
      <c r="C118" s="249" t="s">
        <v>250</v>
      </c>
      <c r="D118" s="253">
        <v>48</v>
      </c>
      <c r="E118" s="253">
        <v>256</v>
      </c>
      <c r="F118" s="253">
        <v>838</v>
      </c>
      <c r="G118" s="253">
        <v>10</v>
      </c>
      <c r="H118" s="253"/>
      <c r="I118" s="253"/>
      <c r="J118" s="248" t="s">
        <v>37</v>
      </c>
      <c r="K118" s="457">
        <f t="shared" si="47"/>
        <v>0</v>
      </c>
      <c r="L118" s="457">
        <f t="shared" si="48"/>
        <v>0</v>
      </c>
      <c r="M118" s="457">
        <f t="shared" si="49"/>
        <v>0</v>
      </c>
      <c r="N118" s="457">
        <f t="shared" si="50"/>
        <v>0</v>
      </c>
      <c r="O118" s="457">
        <f t="shared" si="51"/>
        <v>0</v>
      </c>
      <c r="P118" s="457">
        <f t="shared" si="51"/>
        <v>0</v>
      </c>
      <c r="Q118" s="457">
        <f t="shared" si="51"/>
        <v>0</v>
      </c>
      <c r="R118" s="457">
        <f t="shared" si="51"/>
        <v>0</v>
      </c>
      <c r="S118" s="457">
        <f t="shared" si="51"/>
        <v>0</v>
      </c>
      <c r="T118" s="457">
        <f t="shared" si="51"/>
        <v>0</v>
      </c>
      <c r="U118" s="457">
        <f t="shared" si="51"/>
        <v>0</v>
      </c>
      <c r="V118" s="457">
        <f t="shared" si="51"/>
        <v>0</v>
      </c>
      <c r="W118" s="457">
        <f t="shared" si="51"/>
        <v>0</v>
      </c>
      <c r="X118" s="457">
        <f t="shared" si="51"/>
        <v>0</v>
      </c>
      <c r="Y118" s="457">
        <f t="shared" si="51"/>
        <v>0</v>
      </c>
      <c r="Z118" s="457">
        <f t="shared" si="51"/>
        <v>0</v>
      </c>
      <c r="AA118" s="457">
        <f t="shared" si="51"/>
        <v>0</v>
      </c>
      <c r="AB118" s="457">
        <f t="shared" si="51"/>
        <v>0</v>
      </c>
      <c r="AC118" s="457">
        <f t="shared" si="51"/>
        <v>0</v>
      </c>
      <c r="AD118" s="457">
        <f t="shared" si="51"/>
        <v>0</v>
      </c>
      <c r="AE118" s="248"/>
      <c r="AF118" s="248"/>
      <c r="AG118" s="248"/>
      <c r="AH118" s="460"/>
      <c r="AI118" s="248"/>
      <c r="AJ118" s="248"/>
      <c r="AK118" s="248"/>
      <c r="AL118" s="248"/>
      <c r="AN118" s="251"/>
      <c r="AO118" s="251"/>
      <c r="AP118" s="251"/>
      <c r="AQ118" s="251"/>
      <c r="AR118" s="251"/>
      <c r="AS118" s="251"/>
      <c r="AT118" s="251"/>
      <c r="AU118" s="251"/>
      <c r="AV118" s="251"/>
      <c r="AW118" s="251"/>
      <c r="AX118" s="251"/>
      <c r="AY118" s="251"/>
      <c r="AZ118" s="254"/>
      <c r="BA118" s="251"/>
      <c r="BB118" s="251"/>
      <c r="BE118" s="249" t="s">
        <v>27</v>
      </c>
      <c r="BF118" s="249">
        <f t="shared" si="39"/>
        <v>0</v>
      </c>
      <c r="BG118" s="249">
        <v>0</v>
      </c>
      <c r="BH118" s="249">
        <v>0</v>
      </c>
      <c r="BI118" s="249">
        <v>0</v>
      </c>
      <c r="BJ118" s="249">
        <v>0</v>
      </c>
      <c r="BK118" s="249">
        <v>0</v>
      </c>
      <c r="BL118" s="249">
        <v>0</v>
      </c>
      <c r="BM118" s="249">
        <v>0</v>
      </c>
      <c r="BZ118" s="253"/>
      <c r="CA118" s="253"/>
    </row>
    <row r="119" spans="2:79" s="249" customFormat="1">
      <c r="C119" s="249" t="s">
        <v>312</v>
      </c>
      <c r="D119" s="253">
        <v>48</v>
      </c>
      <c r="E119" s="253">
        <v>256</v>
      </c>
      <c r="F119" s="253">
        <v>838</v>
      </c>
      <c r="G119" s="253">
        <v>10</v>
      </c>
      <c r="H119" s="487"/>
      <c r="I119" s="487"/>
      <c r="J119" s="248" t="s">
        <v>42</v>
      </c>
      <c r="K119" s="457">
        <f t="shared" si="47"/>
        <v>0</v>
      </c>
      <c r="L119" s="457">
        <f t="shared" si="48"/>
        <v>0</v>
      </c>
      <c r="M119" s="457">
        <f t="shared" si="49"/>
        <v>0</v>
      </c>
      <c r="N119" s="457">
        <f t="shared" si="50"/>
        <v>0</v>
      </c>
      <c r="O119" s="457">
        <f t="shared" si="51"/>
        <v>0</v>
      </c>
      <c r="P119" s="457">
        <f t="shared" si="51"/>
        <v>0</v>
      </c>
      <c r="Q119" s="457">
        <f t="shared" si="51"/>
        <v>0</v>
      </c>
      <c r="R119" s="457">
        <f t="shared" si="51"/>
        <v>0</v>
      </c>
      <c r="S119" s="457">
        <f t="shared" si="51"/>
        <v>0</v>
      </c>
      <c r="T119" s="457">
        <f t="shared" si="51"/>
        <v>0</v>
      </c>
      <c r="U119" s="457">
        <f t="shared" si="51"/>
        <v>0</v>
      </c>
      <c r="V119" s="457">
        <f t="shared" si="51"/>
        <v>0</v>
      </c>
      <c r="W119" s="457">
        <f t="shared" si="51"/>
        <v>0</v>
      </c>
      <c r="X119" s="457">
        <f t="shared" si="51"/>
        <v>0</v>
      </c>
      <c r="Y119" s="457">
        <f t="shared" si="51"/>
        <v>0</v>
      </c>
      <c r="Z119" s="457">
        <f t="shared" si="51"/>
        <v>0</v>
      </c>
      <c r="AA119" s="457">
        <f t="shared" si="51"/>
        <v>0</v>
      </c>
      <c r="AB119" s="457">
        <f t="shared" si="51"/>
        <v>0</v>
      </c>
      <c r="AC119" s="457">
        <f t="shared" si="51"/>
        <v>0</v>
      </c>
      <c r="AD119" s="457">
        <f t="shared" si="51"/>
        <v>0</v>
      </c>
      <c r="AE119" s="248"/>
      <c r="AF119" s="248"/>
      <c r="AG119" s="248"/>
      <c r="AH119" s="460"/>
      <c r="AI119" s="248"/>
      <c r="AJ119" s="248"/>
      <c r="AK119" s="248"/>
      <c r="AL119" s="248"/>
      <c r="AN119" s="251"/>
      <c r="AO119" s="251"/>
      <c r="AP119" s="251"/>
      <c r="AQ119" s="251"/>
      <c r="AR119" s="251"/>
      <c r="AS119" s="251"/>
      <c r="AT119" s="251"/>
      <c r="AU119" s="251"/>
      <c r="AV119" s="251"/>
      <c r="AW119" s="251"/>
      <c r="AX119" s="251"/>
      <c r="AY119" s="251"/>
      <c r="AZ119" s="254"/>
      <c r="BA119" s="251"/>
      <c r="BB119" s="251"/>
      <c r="BE119" s="249" t="s">
        <v>31</v>
      </c>
      <c r="BF119" s="249">
        <f t="shared" si="39"/>
        <v>0</v>
      </c>
      <c r="BG119" s="249">
        <v>1</v>
      </c>
      <c r="BH119" s="249">
        <v>0</v>
      </c>
      <c r="BI119" s="249">
        <v>0</v>
      </c>
      <c r="BJ119" s="249">
        <v>0</v>
      </c>
      <c r="BK119" s="249">
        <v>0</v>
      </c>
      <c r="BL119" s="249">
        <v>0</v>
      </c>
      <c r="BM119" s="249">
        <v>0</v>
      </c>
      <c r="BZ119" s="253"/>
      <c r="CA119" s="253"/>
    </row>
    <row r="120" spans="2:79" s="249" customFormat="1">
      <c r="C120" s="249" t="s">
        <v>313</v>
      </c>
      <c r="D120" s="253">
        <v>56</v>
      </c>
      <c r="E120" s="253">
        <v>256</v>
      </c>
      <c r="F120" s="253">
        <v>838</v>
      </c>
      <c r="G120" s="253">
        <v>10</v>
      </c>
      <c r="H120" s="253"/>
      <c r="I120" s="253"/>
      <c r="J120" s="248" t="s">
        <v>16</v>
      </c>
      <c r="K120" s="457">
        <f t="shared" si="47"/>
        <v>0</v>
      </c>
      <c r="L120" s="457">
        <f t="shared" si="48"/>
        <v>0</v>
      </c>
      <c r="M120" s="457">
        <f t="shared" si="49"/>
        <v>0</v>
      </c>
      <c r="N120" s="457">
        <f t="shared" si="50"/>
        <v>0</v>
      </c>
      <c r="O120" s="457">
        <f t="shared" si="51"/>
        <v>0</v>
      </c>
      <c r="P120" s="457">
        <f t="shared" si="51"/>
        <v>0</v>
      </c>
      <c r="Q120" s="457">
        <f t="shared" si="51"/>
        <v>0</v>
      </c>
      <c r="R120" s="457">
        <f t="shared" si="51"/>
        <v>0</v>
      </c>
      <c r="S120" s="457">
        <f t="shared" si="51"/>
        <v>0</v>
      </c>
      <c r="T120" s="457">
        <f t="shared" si="51"/>
        <v>0</v>
      </c>
      <c r="U120" s="457">
        <f t="shared" si="51"/>
        <v>0</v>
      </c>
      <c r="V120" s="457">
        <f t="shared" si="51"/>
        <v>0</v>
      </c>
      <c r="W120" s="457">
        <f t="shared" si="51"/>
        <v>0</v>
      </c>
      <c r="X120" s="457">
        <f t="shared" si="51"/>
        <v>0</v>
      </c>
      <c r="Y120" s="457">
        <f t="shared" si="51"/>
        <v>0</v>
      </c>
      <c r="Z120" s="457">
        <f t="shared" si="51"/>
        <v>0</v>
      </c>
      <c r="AA120" s="457">
        <f t="shared" si="51"/>
        <v>0</v>
      </c>
      <c r="AB120" s="457">
        <f t="shared" si="51"/>
        <v>0</v>
      </c>
      <c r="AC120" s="457">
        <f t="shared" si="51"/>
        <v>0</v>
      </c>
      <c r="AD120" s="457">
        <f t="shared" si="51"/>
        <v>0</v>
      </c>
      <c r="AE120" s="248"/>
      <c r="AF120" s="248"/>
      <c r="AG120" s="248"/>
      <c r="AH120" s="460"/>
      <c r="AI120" s="248"/>
      <c r="AJ120" s="248"/>
      <c r="AK120" s="248"/>
      <c r="AL120" s="248"/>
      <c r="AN120" s="251"/>
      <c r="AO120" s="251"/>
      <c r="AP120" s="251"/>
      <c r="AQ120" s="251"/>
      <c r="AR120" s="251"/>
      <c r="AS120" s="251"/>
      <c r="AT120" s="251"/>
      <c r="AU120" s="251"/>
      <c r="AV120" s="251"/>
      <c r="AW120" s="251"/>
      <c r="AX120" s="251"/>
      <c r="AY120" s="251"/>
      <c r="AZ120" s="254"/>
      <c r="BA120" s="251"/>
      <c r="BB120" s="251"/>
      <c r="BE120" s="249" t="s">
        <v>43</v>
      </c>
      <c r="BF120" s="249">
        <f t="shared" si="39"/>
        <v>0</v>
      </c>
      <c r="BG120" s="249">
        <v>0</v>
      </c>
      <c r="BH120" s="249">
        <v>6</v>
      </c>
      <c r="BI120" s="249">
        <v>0</v>
      </c>
      <c r="BJ120" s="249">
        <v>0</v>
      </c>
      <c r="BK120" s="249">
        <v>0</v>
      </c>
      <c r="BL120" s="249">
        <v>0</v>
      </c>
      <c r="BM120" s="249">
        <v>0</v>
      </c>
      <c r="BZ120" s="253"/>
      <c r="CA120" s="253"/>
    </row>
    <row r="121" spans="2:79" s="249" customFormat="1">
      <c r="C121" s="249" t="s">
        <v>251</v>
      </c>
      <c r="D121" s="253">
        <v>0</v>
      </c>
      <c r="E121" s="253">
        <v>0</v>
      </c>
      <c r="F121" s="253">
        <v>0</v>
      </c>
      <c r="G121" s="486">
        <v>0</v>
      </c>
      <c r="H121" s="488"/>
      <c r="I121" s="488"/>
      <c r="J121" s="248" t="s">
        <v>17</v>
      </c>
      <c r="K121" s="457">
        <f t="shared" ref="K121:K128" si="52">$E25*$AA5</f>
        <v>0</v>
      </c>
      <c r="L121" s="457">
        <f t="shared" ref="L121:L128" si="53">$F25*$AA5</f>
        <v>0</v>
      </c>
      <c r="M121" s="457">
        <f t="shared" ref="M121:M128" si="54">$G25*$AA5</f>
        <v>0</v>
      </c>
      <c r="N121" s="457">
        <f t="shared" ref="N121:N128" si="55">$H25*$AA5</f>
        <v>0</v>
      </c>
      <c r="O121" s="457">
        <f t="shared" ref="O121:AD128" si="56">I25*$AA5</f>
        <v>0</v>
      </c>
      <c r="P121" s="457">
        <f t="shared" si="56"/>
        <v>0</v>
      </c>
      <c r="Q121" s="457">
        <f t="shared" si="56"/>
        <v>0</v>
      </c>
      <c r="R121" s="457">
        <f t="shared" si="56"/>
        <v>0</v>
      </c>
      <c r="S121" s="457">
        <f t="shared" si="56"/>
        <v>0</v>
      </c>
      <c r="T121" s="457">
        <f t="shared" si="56"/>
        <v>0</v>
      </c>
      <c r="U121" s="457">
        <f t="shared" si="56"/>
        <v>0</v>
      </c>
      <c r="V121" s="457">
        <f t="shared" si="56"/>
        <v>0</v>
      </c>
      <c r="W121" s="457">
        <f t="shared" si="56"/>
        <v>0</v>
      </c>
      <c r="X121" s="457">
        <f t="shared" si="56"/>
        <v>0</v>
      </c>
      <c r="Y121" s="457">
        <f t="shared" si="56"/>
        <v>0</v>
      </c>
      <c r="Z121" s="457">
        <f t="shared" si="56"/>
        <v>0</v>
      </c>
      <c r="AA121" s="457">
        <f t="shared" si="56"/>
        <v>0</v>
      </c>
      <c r="AB121" s="457">
        <f t="shared" si="56"/>
        <v>0</v>
      </c>
      <c r="AC121" s="457">
        <f t="shared" si="56"/>
        <v>0</v>
      </c>
      <c r="AD121" s="457">
        <f t="shared" si="56"/>
        <v>0</v>
      </c>
      <c r="AE121" s="248"/>
      <c r="AF121" s="248"/>
      <c r="AG121" s="248"/>
      <c r="AH121" s="460"/>
      <c r="AI121" s="248"/>
      <c r="AJ121" s="248"/>
      <c r="AK121" s="248"/>
      <c r="AL121" s="248"/>
      <c r="AN121" s="251"/>
      <c r="AO121" s="251"/>
      <c r="AP121" s="251"/>
      <c r="AQ121" s="251"/>
      <c r="AR121" s="251"/>
      <c r="AS121" s="251"/>
      <c r="AT121" s="251"/>
      <c r="AU121" s="251"/>
      <c r="AV121" s="251"/>
      <c r="AW121" s="251"/>
      <c r="AX121" s="251"/>
      <c r="AY121" s="251"/>
      <c r="AZ121" s="254"/>
      <c r="BA121" s="251"/>
      <c r="BB121" s="251"/>
      <c r="BE121" s="249" t="s">
        <v>45</v>
      </c>
      <c r="BF121" s="249">
        <f t="shared" si="39"/>
        <v>0</v>
      </c>
      <c r="BG121" s="249">
        <v>0</v>
      </c>
      <c r="BH121" s="249">
        <v>0</v>
      </c>
      <c r="BI121" s="249">
        <v>0</v>
      </c>
      <c r="BJ121" s="249">
        <v>0</v>
      </c>
      <c r="BK121" s="249">
        <v>0</v>
      </c>
      <c r="BL121" s="249">
        <v>0</v>
      </c>
      <c r="BM121" s="249">
        <v>0</v>
      </c>
      <c r="BZ121" s="253"/>
      <c r="CA121" s="253"/>
    </row>
    <row r="122" spans="2:79" s="249" customFormat="1">
      <c r="B122" s="489" t="s">
        <v>304</v>
      </c>
      <c r="C122" s="249" t="s">
        <v>305</v>
      </c>
      <c r="D122" s="486">
        <v>56</v>
      </c>
      <c r="E122" s="486">
        <v>256</v>
      </c>
      <c r="F122" s="486">
        <v>838</v>
      </c>
      <c r="G122" s="490"/>
      <c r="H122" s="491"/>
      <c r="I122" s="491"/>
      <c r="J122" s="248" t="s">
        <v>34</v>
      </c>
      <c r="K122" s="457">
        <f t="shared" si="52"/>
        <v>0</v>
      </c>
      <c r="L122" s="457">
        <f t="shared" si="53"/>
        <v>0</v>
      </c>
      <c r="M122" s="457">
        <f t="shared" si="54"/>
        <v>0</v>
      </c>
      <c r="N122" s="457">
        <f t="shared" si="55"/>
        <v>0</v>
      </c>
      <c r="O122" s="457">
        <f t="shared" si="56"/>
        <v>0</v>
      </c>
      <c r="P122" s="457">
        <f t="shared" si="56"/>
        <v>0</v>
      </c>
      <c r="Q122" s="457">
        <f t="shared" si="56"/>
        <v>0</v>
      </c>
      <c r="R122" s="457">
        <f t="shared" si="56"/>
        <v>0</v>
      </c>
      <c r="S122" s="457">
        <f t="shared" si="56"/>
        <v>0</v>
      </c>
      <c r="T122" s="457">
        <f t="shared" si="56"/>
        <v>0</v>
      </c>
      <c r="U122" s="457">
        <f t="shared" si="56"/>
        <v>0</v>
      </c>
      <c r="V122" s="457">
        <f t="shared" si="56"/>
        <v>0</v>
      </c>
      <c r="W122" s="457">
        <f t="shared" si="56"/>
        <v>0</v>
      </c>
      <c r="X122" s="457">
        <f t="shared" si="56"/>
        <v>0</v>
      </c>
      <c r="Y122" s="457">
        <f t="shared" si="56"/>
        <v>0</v>
      </c>
      <c r="Z122" s="457">
        <f t="shared" si="56"/>
        <v>0</v>
      </c>
      <c r="AA122" s="457">
        <f t="shared" si="56"/>
        <v>0</v>
      </c>
      <c r="AB122" s="457">
        <f t="shared" si="56"/>
        <v>0</v>
      </c>
      <c r="AC122" s="457">
        <f t="shared" si="56"/>
        <v>0</v>
      </c>
      <c r="AD122" s="457">
        <f t="shared" si="56"/>
        <v>0</v>
      </c>
      <c r="AE122" s="248"/>
      <c r="AF122" s="248"/>
      <c r="AG122" s="248"/>
      <c r="AH122" s="460"/>
      <c r="AI122" s="248"/>
      <c r="AJ122" s="248"/>
      <c r="AK122" s="248"/>
      <c r="AL122" s="248"/>
      <c r="AN122" s="251"/>
      <c r="AO122" s="251"/>
      <c r="AP122" s="251"/>
      <c r="AQ122" s="251"/>
      <c r="AR122" s="251"/>
      <c r="AS122" s="251"/>
      <c r="AT122" s="251"/>
      <c r="AU122" s="251"/>
      <c r="AV122" s="251"/>
      <c r="AW122" s="251"/>
      <c r="AX122" s="251"/>
      <c r="AY122" s="251"/>
      <c r="AZ122" s="254"/>
      <c r="BA122" s="251"/>
      <c r="BB122" s="251"/>
      <c r="BE122" s="249" t="s">
        <v>121</v>
      </c>
      <c r="BF122" s="249">
        <f>SUM(BF106:BF121)</f>
        <v>0</v>
      </c>
      <c r="BH122" s="249">
        <f t="shared" ref="BH122:BM122" si="57">SUM(BH106:BH121)</f>
        <v>35</v>
      </c>
      <c r="BI122" s="249">
        <f t="shared" si="57"/>
        <v>36</v>
      </c>
      <c r="BJ122" s="249">
        <f t="shared" si="57"/>
        <v>36</v>
      </c>
      <c r="BK122" s="249">
        <f t="shared" si="57"/>
        <v>36</v>
      </c>
      <c r="BL122" s="249">
        <f t="shared" si="57"/>
        <v>36</v>
      </c>
      <c r="BM122" s="249">
        <f t="shared" si="57"/>
        <v>36</v>
      </c>
      <c r="BZ122" s="253"/>
      <c r="CA122" s="253"/>
    </row>
    <row r="123" spans="2:79" s="249" customFormat="1">
      <c r="B123" s="489" t="s">
        <v>306</v>
      </c>
      <c r="C123" s="249" t="s">
        <v>307</v>
      </c>
      <c r="D123" s="486">
        <v>45</v>
      </c>
      <c r="E123" s="486">
        <v>256</v>
      </c>
      <c r="F123" s="486">
        <v>838</v>
      </c>
      <c r="G123" s="486"/>
      <c r="H123" s="253"/>
      <c r="I123" s="253"/>
      <c r="J123" s="248" t="s">
        <v>38</v>
      </c>
      <c r="K123" s="457">
        <f t="shared" si="52"/>
        <v>0</v>
      </c>
      <c r="L123" s="457">
        <f t="shared" si="53"/>
        <v>0</v>
      </c>
      <c r="M123" s="457">
        <f t="shared" si="54"/>
        <v>0</v>
      </c>
      <c r="N123" s="457">
        <f t="shared" si="55"/>
        <v>0</v>
      </c>
      <c r="O123" s="457">
        <f t="shared" si="56"/>
        <v>0</v>
      </c>
      <c r="P123" s="457">
        <f t="shared" si="56"/>
        <v>0</v>
      </c>
      <c r="Q123" s="457">
        <f t="shared" si="56"/>
        <v>0</v>
      </c>
      <c r="R123" s="457">
        <f t="shared" si="56"/>
        <v>0</v>
      </c>
      <c r="S123" s="457">
        <f t="shared" si="56"/>
        <v>0</v>
      </c>
      <c r="T123" s="457">
        <f t="shared" si="56"/>
        <v>0</v>
      </c>
      <c r="U123" s="457">
        <f t="shared" si="56"/>
        <v>0</v>
      </c>
      <c r="V123" s="457">
        <f t="shared" si="56"/>
        <v>0</v>
      </c>
      <c r="W123" s="457">
        <f t="shared" si="56"/>
        <v>0</v>
      </c>
      <c r="X123" s="457">
        <f t="shared" si="56"/>
        <v>0</v>
      </c>
      <c r="Y123" s="457">
        <f t="shared" si="56"/>
        <v>0</v>
      </c>
      <c r="Z123" s="457">
        <f t="shared" si="56"/>
        <v>0</v>
      </c>
      <c r="AA123" s="457">
        <f t="shared" si="56"/>
        <v>0</v>
      </c>
      <c r="AB123" s="457">
        <f t="shared" si="56"/>
        <v>0</v>
      </c>
      <c r="AC123" s="457">
        <f t="shared" si="56"/>
        <v>0</v>
      </c>
      <c r="AD123" s="457">
        <f t="shared" si="56"/>
        <v>0</v>
      </c>
      <c r="AE123" s="248"/>
      <c r="AF123" s="248"/>
      <c r="AG123" s="248"/>
      <c r="AH123" s="460"/>
      <c r="AI123" s="248"/>
      <c r="AJ123" s="248"/>
      <c r="AK123" s="248"/>
      <c r="AL123" s="248"/>
      <c r="AN123" s="251"/>
      <c r="AO123" s="251"/>
      <c r="AP123" s="251"/>
      <c r="AQ123" s="251"/>
      <c r="AR123" s="251"/>
      <c r="AS123" s="251"/>
      <c r="AT123" s="251"/>
      <c r="AU123" s="251"/>
      <c r="AV123" s="251"/>
      <c r="AW123" s="251"/>
      <c r="AX123" s="251"/>
      <c r="AY123" s="251"/>
      <c r="AZ123" s="254"/>
      <c r="BA123" s="251"/>
      <c r="BB123" s="251"/>
      <c r="BE123" s="249" t="s">
        <v>123</v>
      </c>
      <c r="BF123" s="436">
        <f>BF122/72</f>
        <v>0</v>
      </c>
      <c r="BG123" s="436"/>
      <c r="BH123" s="436">
        <f t="shared" ref="BH123:BM123" si="58">BH122/36</f>
        <v>0.97222222222222221</v>
      </c>
      <c r="BI123" s="436">
        <f t="shared" si="58"/>
        <v>1</v>
      </c>
      <c r="BJ123" s="436">
        <f t="shared" si="58"/>
        <v>1</v>
      </c>
      <c r="BK123" s="436">
        <f t="shared" si="58"/>
        <v>1</v>
      </c>
      <c r="BL123" s="436">
        <f t="shared" si="58"/>
        <v>1</v>
      </c>
      <c r="BM123" s="436">
        <f t="shared" si="58"/>
        <v>1</v>
      </c>
      <c r="BZ123" s="253"/>
      <c r="CA123" s="253"/>
    </row>
    <row r="124" spans="2:79" s="249" customFormat="1">
      <c r="B124" s="489" t="s">
        <v>308</v>
      </c>
      <c r="C124" s="249" t="s">
        <v>250</v>
      </c>
      <c r="D124" s="486">
        <v>56</v>
      </c>
      <c r="E124" s="486">
        <v>256</v>
      </c>
      <c r="F124" s="486">
        <v>838</v>
      </c>
      <c r="G124" s="486">
        <v>10</v>
      </c>
      <c r="H124" s="253"/>
      <c r="I124" s="253"/>
      <c r="J124" s="248" t="s">
        <v>23</v>
      </c>
      <c r="K124" s="457">
        <f t="shared" si="52"/>
        <v>0</v>
      </c>
      <c r="L124" s="457">
        <f t="shared" si="53"/>
        <v>0</v>
      </c>
      <c r="M124" s="457">
        <f t="shared" si="54"/>
        <v>0</v>
      </c>
      <c r="N124" s="457">
        <f t="shared" si="55"/>
        <v>0</v>
      </c>
      <c r="O124" s="457">
        <f t="shared" si="56"/>
        <v>0</v>
      </c>
      <c r="P124" s="457">
        <f t="shared" si="56"/>
        <v>0</v>
      </c>
      <c r="Q124" s="457">
        <f t="shared" si="56"/>
        <v>0</v>
      </c>
      <c r="R124" s="457">
        <f t="shared" si="56"/>
        <v>0</v>
      </c>
      <c r="S124" s="457">
        <f t="shared" si="56"/>
        <v>0</v>
      </c>
      <c r="T124" s="457">
        <f t="shared" si="56"/>
        <v>0</v>
      </c>
      <c r="U124" s="457">
        <f t="shared" si="56"/>
        <v>0</v>
      </c>
      <c r="V124" s="457">
        <f t="shared" si="56"/>
        <v>0</v>
      </c>
      <c r="W124" s="457">
        <f t="shared" si="56"/>
        <v>0</v>
      </c>
      <c r="X124" s="457">
        <f t="shared" si="56"/>
        <v>0</v>
      </c>
      <c r="Y124" s="457">
        <f t="shared" si="56"/>
        <v>0</v>
      </c>
      <c r="Z124" s="457">
        <f t="shared" si="56"/>
        <v>0</v>
      </c>
      <c r="AA124" s="457">
        <f t="shared" si="56"/>
        <v>0</v>
      </c>
      <c r="AB124" s="457">
        <f t="shared" si="56"/>
        <v>0</v>
      </c>
      <c r="AC124" s="457">
        <f t="shared" si="56"/>
        <v>0</v>
      </c>
      <c r="AD124" s="457">
        <f t="shared" si="56"/>
        <v>0</v>
      </c>
      <c r="AE124" s="248"/>
      <c r="AF124" s="248"/>
      <c r="AG124" s="248"/>
      <c r="AH124" s="460"/>
      <c r="AI124" s="248"/>
      <c r="AJ124" s="248"/>
      <c r="AK124" s="248"/>
      <c r="AL124" s="248"/>
      <c r="AN124" s="251"/>
      <c r="AO124" s="251"/>
      <c r="AP124" s="251"/>
      <c r="AQ124" s="251"/>
      <c r="AR124" s="251"/>
      <c r="AS124" s="251"/>
      <c r="AT124" s="251"/>
      <c r="AU124" s="251"/>
      <c r="AV124" s="251"/>
      <c r="AW124" s="251"/>
      <c r="AX124" s="251"/>
      <c r="AY124" s="251"/>
      <c r="AZ124" s="254"/>
      <c r="BA124" s="251"/>
      <c r="BB124" s="251"/>
      <c r="BZ124" s="253"/>
      <c r="CA124" s="253"/>
    </row>
    <row r="125" spans="2:79" s="249" customFormat="1">
      <c r="G125" s="253"/>
      <c r="H125" s="253"/>
      <c r="I125" s="253"/>
      <c r="J125" s="248" t="s">
        <v>27</v>
      </c>
      <c r="K125" s="457">
        <f t="shared" si="52"/>
        <v>0</v>
      </c>
      <c r="L125" s="457">
        <f t="shared" si="53"/>
        <v>0</v>
      </c>
      <c r="M125" s="457">
        <f t="shared" si="54"/>
        <v>0</v>
      </c>
      <c r="N125" s="457">
        <f t="shared" si="55"/>
        <v>0</v>
      </c>
      <c r="O125" s="457">
        <f t="shared" si="56"/>
        <v>0</v>
      </c>
      <c r="P125" s="457">
        <f t="shared" si="56"/>
        <v>0</v>
      </c>
      <c r="Q125" s="457">
        <f t="shared" si="56"/>
        <v>0</v>
      </c>
      <c r="R125" s="457">
        <f t="shared" si="56"/>
        <v>0</v>
      </c>
      <c r="S125" s="457">
        <f t="shared" si="56"/>
        <v>0</v>
      </c>
      <c r="T125" s="457">
        <f t="shared" si="56"/>
        <v>0</v>
      </c>
      <c r="U125" s="457">
        <f t="shared" si="56"/>
        <v>0</v>
      </c>
      <c r="V125" s="457">
        <f t="shared" si="56"/>
        <v>0</v>
      </c>
      <c r="W125" s="457">
        <f t="shared" si="56"/>
        <v>0</v>
      </c>
      <c r="X125" s="457">
        <f t="shared" si="56"/>
        <v>0</v>
      </c>
      <c r="Y125" s="457">
        <f t="shared" si="56"/>
        <v>0</v>
      </c>
      <c r="Z125" s="457">
        <f t="shared" si="56"/>
        <v>0</v>
      </c>
      <c r="AA125" s="457">
        <f t="shared" si="56"/>
        <v>0</v>
      </c>
      <c r="AB125" s="457">
        <f t="shared" si="56"/>
        <v>0</v>
      </c>
      <c r="AC125" s="457">
        <f t="shared" si="56"/>
        <v>0</v>
      </c>
      <c r="AD125" s="457">
        <f t="shared" si="56"/>
        <v>0</v>
      </c>
      <c r="AE125" s="248"/>
      <c r="AF125" s="248"/>
      <c r="AG125" s="248"/>
      <c r="AH125" s="460"/>
      <c r="AI125" s="248"/>
      <c r="AJ125" s="248"/>
      <c r="AK125" s="248"/>
      <c r="AL125" s="248"/>
      <c r="AN125" s="251"/>
      <c r="AO125" s="251"/>
      <c r="AP125" s="251"/>
      <c r="AQ125" s="251"/>
      <c r="AR125" s="251"/>
      <c r="AS125" s="251"/>
      <c r="AT125" s="251"/>
      <c r="AU125" s="251"/>
      <c r="AV125" s="251"/>
      <c r="AW125" s="251"/>
      <c r="AX125" s="251"/>
      <c r="AY125" s="251"/>
      <c r="AZ125" s="254"/>
      <c r="BA125" s="251"/>
      <c r="BB125" s="251"/>
      <c r="BZ125" s="253"/>
      <c r="CA125" s="253"/>
    </row>
    <row r="126" spans="2:79" s="249" customFormat="1">
      <c r="C126" s="492" t="s">
        <v>172</v>
      </c>
      <c r="D126" s="492"/>
      <c r="E126" s="492"/>
      <c r="G126" s="253"/>
      <c r="H126" s="253"/>
      <c r="I126" s="253"/>
      <c r="J126" s="248" t="s">
        <v>31</v>
      </c>
      <c r="K126" s="457">
        <f t="shared" si="52"/>
        <v>0</v>
      </c>
      <c r="L126" s="457">
        <f t="shared" si="53"/>
        <v>0</v>
      </c>
      <c r="M126" s="457">
        <f t="shared" si="54"/>
        <v>0</v>
      </c>
      <c r="N126" s="457">
        <f t="shared" si="55"/>
        <v>0</v>
      </c>
      <c r="O126" s="457">
        <f t="shared" si="56"/>
        <v>0</v>
      </c>
      <c r="P126" s="457">
        <f t="shared" si="56"/>
        <v>0</v>
      </c>
      <c r="Q126" s="457">
        <f t="shared" si="56"/>
        <v>0</v>
      </c>
      <c r="R126" s="457">
        <f t="shared" si="56"/>
        <v>0</v>
      </c>
      <c r="S126" s="457">
        <f t="shared" si="56"/>
        <v>0</v>
      </c>
      <c r="T126" s="457">
        <f t="shared" si="56"/>
        <v>0</v>
      </c>
      <c r="U126" s="457">
        <f t="shared" si="56"/>
        <v>0</v>
      </c>
      <c r="V126" s="457">
        <f t="shared" si="56"/>
        <v>0</v>
      </c>
      <c r="W126" s="457">
        <f t="shared" si="56"/>
        <v>0</v>
      </c>
      <c r="X126" s="457">
        <f t="shared" si="56"/>
        <v>0</v>
      </c>
      <c r="Y126" s="457">
        <f t="shared" si="56"/>
        <v>0</v>
      </c>
      <c r="Z126" s="457">
        <f t="shared" si="56"/>
        <v>0</v>
      </c>
      <c r="AA126" s="457">
        <f t="shared" si="56"/>
        <v>0</v>
      </c>
      <c r="AB126" s="457">
        <f t="shared" si="56"/>
        <v>0</v>
      </c>
      <c r="AC126" s="457">
        <f t="shared" si="56"/>
        <v>0</v>
      </c>
      <c r="AD126" s="457">
        <f t="shared" si="56"/>
        <v>0</v>
      </c>
      <c r="AE126" s="248"/>
      <c r="AF126" s="248"/>
      <c r="AG126" s="248"/>
      <c r="AH126" s="460"/>
      <c r="AI126" s="248"/>
      <c r="AJ126" s="248"/>
      <c r="AK126" s="248"/>
      <c r="AL126" s="248"/>
      <c r="AN126" s="251"/>
      <c r="AO126" s="251"/>
      <c r="AP126" s="251"/>
      <c r="AQ126" s="251"/>
      <c r="AR126" s="251"/>
      <c r="AS126" s="251"/>
      <c r="AT126" s="251"/>
      <c r="AU126" s="251"/>
      <c r="AV126" s="251"/>
      <c r="AW126" s="251"/>
      <c r="AX126" s="251"/>
      <c r="AY126" s="251"/>
      <c r="AZ126" s="254"/>
      <c r="BA126" s="251"/>
      <c r="BB126" s="251"/>
      <c r="BZ126" s="253"/>
      <c r="CA126" s="253"/>
    </row>
    <row r="127" spans="2:79" s="249" customFormat="1">
      <c r="C127" s="492" t="s">
        <v>173</v>
      </c>
      <c r="D127" s="492" t="s">
        <v>174</v>
      </c>
      <c r="E127" s="492"/>
      <c r="G127" s="253"/>
      <c r="H127" s="253"/>
      <c r="I127" s="253"/>
      <c r="J127" s="248" t="s">
        <v>43</v>
      </c>
      <c r="K127" s="457">
        <f t="shared" si="52"/>
        <v>0</v>
      </c>
      <c r="L127" s="457">
        <f t="shared" si="53"/>
        <v>0</v>
      </c>
      <c r="M127" s="457">
        <f t="shared" si="54"/>
        <v>0</v>
      </c>
      <c r="N127" s="457">
        <f t="shared" si="55"/>
        <v>0</v>
      </c>
      <c r="O127" s="457">
        <f t="shared" si="56"/>
        <v>0</v>
      </c>
      <c r="P127" s="457">
        <f t="shared" si="56"/>
        <v>0</v>
      </c>
      <c r="Q127" s="457">
        <f t="shared" si="56"/>
        <v>0</v>
      </c>
      <c r="R127" s="457">
        <f t="shared" si="56"/>
        <v>0</v>
      </c>
      <c r="S127" s="457">
        <f t="shared" si="56"/>
        <v>0</v>
      </c>
      <c r="T127" s="457">
        <f t="shared" si="56"/>
        <v>0</v>
      </c>
      <c r="U127" s="457">
        <f t="shared" si="56"/>
        <v>0</v>
      </c>
      <c r="V127" s="457">
        <f t="shared" si="56"/>
        <v>0</v>
      </c>
      <c r="W127" s="457">
        <f t="shared" si="56"/>
        <v>0</v>
      </c>
      <c r="X127" s="457">
        <f t="shared" si="56"/>
        <v>0</v>
      </c>
      <c r="Y127" s="457">
        <f t="shared" si="56"/>
        <v>0</v>
      </c>
      <c r="Z127" s="457">
        <f t="shared" si="56"/>
        <v>0</v>
      </c>
      <c r="AA127" s="457">
        <f t="shared" si="56"/>
        <v>0</v>
      </c>
      <c r="AB127" s="457">
        <f t="shared" si="56"/>
        <v>0</v>
      </c>
      <c r="AC127" s="457">
        <f t="shared" si="56"/>
        <v>0</v>
      </c>
      <c r="AD127" s="457">
        <f t="shared" si="56"/>
        <v>0</v>
      </c>
      <c r="AE127" s="248"/>
      <c r="AF127" s="248"/>
      <c r="AG127" s="248"/>
      <c r="AH127" s="460"/>
      <c r="AI127" s="248"/>
      <c r="AJ127" s="248"/>
      <c r="AK127" s="248"/>
      <c r="AL127" s="248"/>
      <c r="AN127" s="251"/>
      <c r="AO127" s="251"/>
      <c r="AP127" s="251"/>
      <c r="AQ127" s="251"/>
      <c r="AR127" s="251"/>
      <c r="AS127" s="251"/>
      <c r="AT127" s="251"/>
      <c r="AU127" s="251"/>
      <c r="AV127" s="251"/>
      <c r="AW127" s="251"/>
      <c r="AX127" s="251"/>
      <c r="AY127" s="251"/>
      <c r="AZ127" s="254"/>
      <c r="BA127" s="251"/>
      <c r="BB127" s="251"/>
      <c r="BZ127" s="253"/>
      <c r="CA127" s="253"/>
    </row>
    <row r="128" spans="2:79" s="249" customFormat="1">
      <c r="C128" s="249" t="s">
        <v>16</v>
      </c>
      <c r="D128" s="249" t="str">
        <f>IF(OR(Pack.HW.Type="HP G9 RMS",Pack.HW.Type="HP G9 RMS v1",Pack.HW.Type="HP G9 RMS v2"),"16,000",IF(OR(Pack.HW.Type="Netra X5-2",Pack.HW.Type="X5-2"),"12,500",IF(Pack.HW.Type="X6-2","12,500","")))</f>
        <v>12,500</v>
      </c>
      <c r="E128" s="249" t="str">
        <f>IF(OR(Pack.HW.Type="HP G9 RMS",Pack.HW.Type="HP G9 RMS v1",Pack.HW.Type="HP G9 RMS v2"),"16,000",IF(OR(Pack.HW.Type="Netra X5-2",Pack.HW.Type="X5-2"),"12,500",IF(Pack.HW.Type="X6-2","12,500","")))</f>
        <v>12,500</v>
      </c>
      <c r="G128" s="253"/>
      <c r="H128" s="253"/>
      <c r="I128" s="253"/>
      <c r="J128" s="248" t="s">
        <v>45</v>
      </c>
      <c r="K128" s="457">
        <f t="shared" si="52"/>
        <v>0</v>
      </c>
      <c r="L128" s="457">
        <f t="shared" si="53"/>
        <v>0</v>
      </c>
      <c r="M128" s="457">
        <f t="shared" si="54"/>
        <v>0</v>
      </c>
      <c r="N128" s="457">
        <f t="shared" si="55"/>
        <v>0</v>
      </c>
      <c r="O128" s="457">
        <f t="shared" si="56"/>
        <v>0</v>
      </c>
      <c r="P128" s="457">
        <f t="shared" si="56"/>
        <v>0</v>
      </c>
      <c r="Q128" s="457">
        <f t="shared" si="56"/>
        <v>0</v>
      </c>
      <c r="R128" s="457">
        <f t="shared" si="56"/>
        <v>0</v>
      </c>
      <c r="S128" s="457">
        <f t="shared" si="56"/>
        <v>0</v>
      </c>
      <c r="T128" s="457">
        <f t="shared" si="56"/>
        <v>0</v>
      </c>
      <c r="U128" s="457">
        <f t="shared" si="56"/>
        <v>0</v>
      </c>
      <c r="V128" s="457">
        <f t="shared" si="56"/>
        <v>0</v>
      </c>
      <c r="W128" s="457">
        <f t="shared" si="56"/>
        <v>0</v>
      </c>
      <c r="X128" s="457">
        <f t="shared" si="56"/>
        <v>0</v>
      </c>
      <c r="Y128" s="457">
        <f t="shared" si="56"/>
        <v>0</v>
      </c>
      <c r="Z128" s="457">
        <f t="shared" si="56"/>
        <v>0</v>
      </c>
      <c r="AA128" s="457">
        <f t="shared" si="56"/>
        <v>0</v>
      </c>
      <c r="AB128" s="457">
        <f t="shared" si="56"/>
        <v>0</v>
      </c>
      <c r="AC128" s="457">
        <f t="shared" si="56"/>
        <v>0</v>
      </c>
      <c r="AD128" s="457">
        <f t="shared" si="56"/>
        <v>0</v>
      </c>
      <c r="AE128" s="248"/>
      <c r="AF128" s="248"/>
      <c r="AG128" s="248"/>
      <c r="AH128" s="460"/>
      <c r="AI128" s="248"/>
      <c r="AJ128" s="248"/>
      <c r="AK128" s="248"/>
      <c r="AL128" s="248"/>
      <c r="AN128" s="251"/>
      <c r="AO128" s="251"/>
      <c r="AP128" s="251"/>
      <c r="AQ128" s="251"/>
      <c r="AR128" s="251"/>
      <c r="AS128" s="251"/>
      <c r="AT128" s="251"/>
      <c r="AU128" s="251"/>
      <c r="AV128" s="251"/>
      <c r="AW128" s="251"/>
      <c r="AX128" s="251"/>
      <c r="AY128" s="251"/>
      <c r="AZ128" s="254"/>
      <c r="BA128" s="251"/>
      <c r="BB128" s="251"/>
      <c r="BZ128" s="253"/>
      <c r="CA128" s="253"/>
    </row>
    <row r="129" spans="2:81" s="249" customFormat="1">
      <c r="C129" s="249" t="s">
        <v>17</v>
      </c>
      <c r="D129" s="249" t="str">
        <f>IF(OR(Pack.HW.Type="HP G9 RMS",Pack.HW.Type="HP G9 RMS v1",Pack.HW.Type="HP G9 RMS v2"),"16,000",IF(OR(Pack.HW.Type="Netra X5-2",Pack.HW.Type="X5-2"),"12,500",IF(Pack.HW.Type="X6-2","12,500","")))</f>
        <v>12,500</v>
      </c>
      <c r="E129" s="249" t="str">
        <f>IF(OR(Pack.HW.Type="HP G9 RMS",Pack.HW.Type="HP G9 RMS v1",Pack.HW.Type="HP G9 RMS v2"),"16,000",IF(OR(Pack.HW.Type="Netra X5-2",Pack.HW.Type="X5-2"),"12,500",IF(Pack.HW.Type="X6-2","12,500","")))</f>
        <v>12,500</v>
      </c>
      <c r="G129" s="253"/>
      <c r="H129" s="253"/>
      <c r="I129" s="253"/>
      <c r="J129" s="248" t="s">
        <v>121</v>
      </c>
      <c r="K129" s="457">
        <f>SUM(K113:K128)</f>
        <v>0</v>
      </c>
      <c r="L129" s="457">
        <f>SUM(L113:L128)</f>
        <v>0</v>
      </c>
      <c r="M129" s="457">
        <f>SUM(M113:M128)</f>
        <v>0</v>
      </c>
      <c r="N129" s="457">
        <f>SUM(N113:N128)</f>
        <v>0</v>
      </c>
      <c r="O129" s="457">
        <f t="shared" ref="O129:Z129" si="59">SUM(O113:O128)</f>
        <v>0</v>
      </c>
      <c r="P129" s="457">
        <f t="shared" si="59"/>
        <v>0</v>
      </c>
      <c r="Q129" s="457">
        <f t="shared" si="59"/>
        <v>0</v>
      </c>
      <c r="R129" s="457">
        <f t="shared" si="59"/>
        <v>0</v>
      </c>
      <c r="S129" s="457">
        <f t="shared" si="59"/>
        <v>0</v>
      </c>
      <c r="T129" s="457">
        <f t="shared" si="59"/>
        <v>0</v>
      </c>
      <c r="U129" s="457">
        <f t="shared" si="59"/>
        <v>0</v>
      </c>
      <c r="V129" s="457">
        <f t="shared" si="59"/>
        <v>0</v>
      </c>
      <c r="W129" s="457">
        <f t="shared" si="59"/>
        <v>0</v>
      </c>
      <c r="X129" s="457">
        <f t="shared" si="59"/>
        <v>0</v>
      </c>
      <c r="Y129" s="457">
        <f t="shared" si="59"/>
        <v>0</v>
      </c>
      <c r="Z129" s="457">
        <f t="shared" si="59"/>
        <v>0</v>
      </c>
      <c r="AA129" s="457">
        <f t="shared" ref="AA129:AD129" si="60">SUM(AA113:AA128)</f>
        <v>0</v>
      </c>
      <c r="AB129" s="457">
        <f t="shared" si="60"/>
        <v>0</v>
      </c>
      <c r="AC129" s="457">
        <f t="shared" si="60"/>
        <v>0</v>
      </c>
      <c r="AD129" s="457">
        <f t="shared" si="60"/>
        <v>0</v>
      </c>
      <c r="AE129" s="248"/>
      <c r="AF129" s="248"/>
      <c r="AG129" s="248"/>
      <c r="AH129" s="460"/>
      <c r="AI129" s="248"/>
      <c r="AJ129" s="248"/>
      <c r="AK129" s="248"/>
      <c r="AL129" s="248"/>
      <c r="AN129" s="251"/>
      <c r="AO129" s="251"/>
      <c r="AP129" s="251"/>
      <c r="AQ129" s="251"/>
      <c r="AR129" s="251"/>
      <c r="AS129" s="251"/>
      <c r="AT129" s="251"/>
      <c r="AU129" s="251"/>
      <c r="AV129" s="251"/>
      <c r="AW129" s="251"/>
      <c r="AX129" s="251"/>
      <c r="AY129" s="251"/>
      <c r="AZ129" s="254"/>
      <c r="BA129" s="251"/>
      <c r="BB129" s="251"/>
      <c r="BZ129" s="253"/>
      <c r="CA129" s="253"/>
    </row>
    <row r="130" spans="2:81" s="249" customFormat="1">
      <c r="H130" s="478">
        <f>IF(MAX(K130:AD130)&gt;Pack.VM.Thresh.MaxCap,1,0)</f>
        <v>0</v>
      </c>
      <c r="I130" s="480">
        <f>IF(MAX(K130:AD130)&gt;Pack.VM.Thresh.Mem.Exceed,1,0)</f>
        <v>0</v>
      </c>
      <c r="J130" s="248" t="s">
        <v>123</v>
      </c>
      <c r="K130" s="493">
        <f>K129/VDSR.Total.Mem</f>
        <v>0</v>
      </c>
      <c r="L130" s="493">
        <f t="shared" ref="L130:Z130" si="61">L129/VDSR.Total.Mem</f>
        <v>0</v>
      </c>
      <c r="M130" s="493">
        <f t="shared" si="61"/>
        <v>0</v>
      </c>
      <c r="N130" s="493">
        <f t="shared" si="61"/>
        <v>0</v>
      </c>
      <c r="O130" s="493">
        <f t="shared" si="61"/>
        <v>0</v>
      </c>
      <c r="P130" s="493">
        <f t="shared" si="61"/>
        <v>0</v>
      </c>
      <c r="Q130" s="493">
        <f t="shared" si="61"/>
        <v>0</v>
      </c>
      <c r="R130" s="493">
        <f t="shared" si="61"/>
        <v>0</v>
      </c>
      <c r="S130" s="493">
        <f t="shared" si="61"/>
        <v>0</v>
      </c>
      <c r="T130" s="493">
        <f t="shared" si="61"/>
        <v>0</v>
      </c>
      <c r="U130" s="493">
        <f t="shared" si="61"/>
        <v>0</v>
      </c>
      <c r="V130" s="493">
        <f t="shared" si="61"/>
        <v>0</v>
      </c>
      <c r="W130" s="493">
        <f t="shared" si="61"/>
        <v>0</v>
      </c>
      <c r="X130" s="493">
        <f t="shared" si="61"/>
        <v>0</v>
      </c>
      <c r="Y130" s="493">
        <f t="shared" si="61"/>
        <v>0</v>
      </c>
      <c r="Z130" s="493">
        <f t="shared" si="61"/>
        <v>0</v>
      </c>
      <c r="AA130" s="494">
        <f t="shared" ref="AA130:AD130" si="62">AA129/VDSR.Total.Mem</f>
        <v>0</v>
      </c>
      <c r="AB130" s="494">
        <f t="shared" si="62"/>
        <v>0</v>
      </c>
      <c r="AC130" s="494">
        <f t="shared" si="62"/>
        <v>0</v>
      </c>
      <c r="AD130" s="494">
        <f t="shared" si="62"/>
        <v>0</v>
      </c>
      <c r="AE130" s="248"/>
      <c r="AF130" s="248"/>
      <c r="AG130" s="248"/>
      <c r="AH130" s="460"/>
      <c r="AI130" s="248"/>
      <c r="AJ130" s="248"/>
      <c r="AK130" s="248"/>
      <c r="AL130" s="248"/>
      <c r="AN130" s="251"/>
      <c r="AO130" s="251"/>
      <c r="AP130" s="251"/>
      <c r="AQ130" s="251"/>
      <c r="AR130" s="251"/>
      <c r="AS130" s="251"/>
      <c r="AT130" s="251"/>
      <c r="AU130" s="251"/>
      <c r="AV130" s="251"/>
      <c r="AW130" s="251"/>
      <c r="AX130" s="251"/>
      <c r="AY130" s="251"/>
      <c r="AZ130" s="254"/>
      <c r="BA130" s="251"/>
      <c r="BB130" s="251"/>
      <c r="BZ130" s="253"/>
      <c r="CA130" s="253"/>
    </row>
    <row r="131" spans="2:81" s="249" customFormat="1">
      <c r="H131" s="253"/>
      <c r="I131" s="253"/>
      <c r="J131" s="248"/>
      <c r="K131" s="248"/>
      <c r="L131" s="457"/>
      <c r="M131" s="457"/>
      <c r="N131" s="457"/>
      <c r="O131" s="457"/>
      <c r="P131" s="457"/>
      <c r="Q131" s="457"/>
      <c r="R131" s="457"/>
      <c r="S131" s="457"/>
      <c r="T131" s="457"/>
      <c r="U131" s="457"/>
      <c r="V131" s="457"/>
      <c r="W131" s="457"/>
      <c r="X131" s="457"/>
      <c r="Y131" s="457"/>
      <c r="Z131" s="457"/>
      <c r="AA131" s="457"/>
      <c r="AB131" s="248"/>
      <c r="AC131" s="248"/>
      <c r="AD131" s="248"/>
      <c r="AE131" s="248"/>
      <c r="AF131" s="248"/>
      <c r="AG131" s="248"/>
      <c r="AH131" s="460"/>
      <c r="AI131" s="248"/>
      <c r="AJ131" s="248"/>
      <c r="AK131" s="248"/>
      <c r="AL131" s="248"/>
      <c r="AN131" s="251"/>
      <c r="AO131" s="251"/>
      <c r="AP131" s="251"/>
      <c r="AQ131" s="251"/>
      <c r="AR131" s="251"/>
      <c r="AS131" s="251"/>
      <c r="AT131" s="251"/>
      <c r="AU131" s="251"/>
      <c r="AV131" s="251"/>
      <c r="AW131" s="251"/>
      <c r="AX131" s="251"/>
      <c r="AY131" s="251"/>
      <c r="AZ131" s="254"/>
      <c r="BA131" s="251"/>
      <c r="BB131" s="251"/>
      <c r="BZ131" s="253"/>
      <c r="CA131" s="253"/>
    </row>
    <row r="132" spans="2:81" s="249" customFormat="1">
      <c r="G132" s="253"/>
      <c r="H132" s="253"/>
      <c r="I132" s="253"/>
      <c r="J132" s="248"/>
      <c r="K132" s="248"/>
      <c r="L132" s="457"/>
      <c r="M132" s="457"/>
      <c r="N132" s="457"/>
      <c r="O132" s="457"/>
      <c r="P132" s="457"/>
      <c r="Q132" s="457"/>
      <c r="R132" s="457"/>
      <c r="S132" s="457"/>
      <c r="T132" s="457"/>
      <c r="U132" s="457"/>
      <c r="V132" s="457"/>
      <c r="W132" s="457"/>
      <c r="X132" s="457"/>
      <c r="Y132" s="457"/>
      <c r="Z132" s="457"/>
      <c r="AA132" s="457"/>
      <c r="AB132" s="248"/>
      <c r="AC132" s="248"/>
      <c r="AD132" s="248"/>
      <c r="AE132" s="248"/>
      <c r="AF132" s="248"/>
      <c r="AG132" s="248"/>
      <c r="AH132" s="460"/>
      <c r="AI132" s="248"/>
      <c r="AJ132" s="248"/>
      <c r="AK132" s="248"/>
      <c r="AL132" s="248"/>
      <c r="AN132" s="251"/>
      <c r="AO132" s="251"/>
      <c r="AP132" s="251"/>
      <c r="AQ132" s="251"/>
      <c r="AR132" s="251"/>
      <c r="AS132" s="251"/>
      <c r="AT132" s="251"/>
      <c r="AU132" s="251"/>
      <c r="AV132" s="251"/>
      <c r="AW132" s="251"/>
      <c r="AX132" s="251"/>
      <c r="AY132" s="251"/>
      <c r="AZ132" s="254"/>
      <c r="BA132" s="251"/>
      <c r="BB132" s="251"/>
      <c r="BZ132" s="253"/>
      <c r="CA132" s="253"/>
    </row>
    <row r="133" spans="2:81" s="249" customFormat="1" ht="31.5">
      <c r="C133" s="486" t="s">
        <v>311</v>
      </c>
      <c r="D133" s="486">
        <v>45</v>
      </c>
      <c r="E133" s="486">
        <v>256</v>
      </c>
      <c r="F133" s="486">
        <v>838</v>
      </c>
      <c r="G133" s="486"/>
      <c r="H133" s="495" t="str">
        <f>H90</f>
        <v>Error check</v>
      </c>
      <c r="I133" s="495" t="str">
        <f>I90</f>
        <v>Exceed limit</v>
      </c>
      <c r="J133" s="473"/>
      <c r="K133" s="473"/>
      <c r="L133" s="473" t="s">
        <v>82</v>
      </c>
      <c r="M133" s="248"/>
      <c r="N133" s="248"/>
      <c r="O133" s="248"/>
      <c r="P133" s="248"/>
      <c r="Q133" s="248"/>
      <c r="R133" s="248"/>
      <c r="S133" s="248"/>
      <c r="T133" s="248"/>
      <c r="U133" s="248"/>
      <c r="V133" s="248"/>
      <c r="W133" s="248"/>
      <c r="X133" s="248"/>
      <c r="Y133" s="248"/>
      <c r="Z133" s="248"/>
      <c r="AA133" s="248"/>
      <c r="AB133" s="248"/>
      <c r="AC133" s="248"/>
      <c r="AD133" s="248"/>
      <c r="AE133" s="248"/>
      <c r="AF133" s="248"/>
      <c r="AG133" s="248"/>
      <c r="AH133" s="460"/>
      <c r="AI133" s="248"/>
      <c r="AJ133" s="248"/>
      <c r="AK133" s="248"/>
      <c r="AL133" s="248"/>
      <c r="AN133" s="251"/>
      <c r="AO133" s="251"/>
      <c r="AP133" s="251"/>
      <c r="AQ133" s="251"/>
      <c r="AR133" s="251"/>
      <c r="AS133" s="251"/>
      <c r="AT133" s="251"/>
      <c r="AU133" s="251"/>
      <c r="AV133" s="251"/>
      <c r="AW133" s="251"/>
      <c r="AX133" s="251"/>
      <c r="AY133" s="251"/>
      <c r="AZ133" s="254"/>
      <c r="BA133" s="251"/>
      <c r="BB133" s="251"/>
      <c r="BZ133" s="253"/>
      <c r="CA133" s="253"/>
    </row>
    <row r="134" spans="2:81" s="251" customFormat="1">
      <c r="G134" s="253"/>
      <c r="H134" s="253"/>
      <c r="I134" s="253"/>
      <c r="J134" s="248"/>
      <c r="K134" s="474" t="s">
        <v>63</v>
      </c>
      <c r="L134" s="474" t="s">
        <v>64</v>
      </c>
      <c r="M134" s="474" t="s">
        <v>65</v>
      </c>
      <c r="N134" s="474" t="s">
        <v>66</v>
      </c>
      <c r="O134" s="474" t="s">
        <v>67</v>
      </c>
      <c r="P134" s="474" t="s">
        <v>68</v>
      </c>
      <c r="Q134" s="474" t="s">
        <v>69</v>
      </c>
      <c r="R134" s="474" t="s">
        <v>70</v>
      </c>
      <c r="S134" s="474" t="s">
        <v>71</v>
      </c>
      <c r="T134" s="474" t="s">
        <v>72</v>
      </c>
      <c r="U134" s="474" t="s">
        <v>73</v>
      </c>
      <c r="V134" s="474" t="s">
        <v>74</v>
      </c>
      <c r="W134" s="474" t="s">
        <v>75</v>
      </c>
      <c r="X134" s="474" t="s">
        <v>76</v>
      </c>
      <c r="Y134" s="474" t="s">
        <v>77</v>
      </c>
      <c r="Z134" s="474" t="s">
        <v>78</v>
      </c>
      <c r="AA134" s="474" t="s">
        <v>253</v>
      </c>
      <c r="AB134" s="474" t="s">
        <v>254</v>
      </c>
      <c r="AC134" s="474" t="s">
        <v>258</v>
      </c>
      <c r="AD134" s="474" t="s">
        <v>259</v>
      </c>
      <c r="AE134" s="248"/>
      <c r="AF134" s="248"/>
      <c r="AG134" s="248"/>
      <c r="AH134" s="460"/>
      <c r="AI134" s="248"/>
      <c r="AJ134" s="248"/>
      <c r="AK134" s="248"/>
      <c r="AL134" s="248"/>
      <c r="AM134" s="249"/>
      <c r="AZ134" s="254"/>
      <c r="BC134" s="249"/>
      <c r="BD134" s="249"/>
      <c r="BE134" s="249"/>
      <c r="BF134" s="249"/>
      <c r="BG134" s="249"/>
      <c r="BH134" s="249"/>
      <c r="BI134" s="249"/>
      <c r="BJ134" s="249"/>
      <c r="BK134" s="249"/>
      <c r="BL134" s="249"/>
      <c r="BM134" s="249"/>
      <c r="BN134" s="249"/>
      <c r="BO134" s="249"/>
      <c r="BP134" s="249"/>
      <c r="BQ134" s="249"/>
      <c r="BR134" s="249"/>
      <c r="BS134" s="249"/>
      <c r="BT134" s="249"/>
      <c r="BU134" s="249"/>
      <c r="BV134" s="249"/>
      <c r="BW134" s="249"/>
      <c r="BX134" s="249"/>
      <c r="BY134" s="249"/>
      <c r="BZ134" s="253"/>
      <c r="CA134" s="253"/>
      <c r="CB134" s="249"/>
      <c r="CC134" s="249"/>
    </row>
    <row r="135" spans="2:81" s="251" customFormat="1">
      <c r="G135" s="253"/>
      <c r="H135" s="253"/>
      <c r="I135" s="253"/>
      <c r="J135" s="248" t="s">
        <v>116</v>
      </c>
      <c r="K135" s="457">
        <f t="shared" ref="K135:K142" si="63">$E17*$V5</f>
        <v>0</v>
      </c>
      <c r="L135" s="457">
        <f t="shared" ref="L135:L142" si="64">$F17*$V5</f>
        <v>0</v>
      </c>
      <c r="M135" s="457">
        <f t="shared" ref="M135:M142" si="65">$G17*$V5</f>
        <v>0</v>
      </c>
      <c r="N135" s="457">
        <f t="shared" ref="N135:N142" si="66">$H17*$V5</f>
        <v>0</v>
      </c>
      <c r="O135" s="457">
        <f t="shared" ref="O135:AD142" si="67">I17*$V5</f>
        <v>0</v>
      </c>
      <c r="P135" s="457">
        <f t="shared" si="67"/>
        <v>0</v>
      </c>
      <c r="Q135" s="457">
        <f t="shared" si="67"/>
        <v>0</v>
      </c>
      <c r="R135" s="457">
        <f t="shared" si="67"/>
        <v>0</v>
      </c>
      <c r="S135" s="457">
        <f t="shared" si="67"/>
        <v>0</v>
      </c>
      <c r="T135" s="457">
        <f t="shared" si="67"/>
        <v>0</v>
      </c>
      <c r="U135" s="457">
        <f t="shared" si="67"/>
        <v>0</v>
      </c>
      <c r="V135" s="457">
        <f t="shared" si="67"/>
        <v>0</v>
      </c>
      <c r="W135" s="457">
        <f t="shared" si="67"/>
        <v>0</v>
      </c>
      <c r="X135" s="457">
        <f t="shared" si="67"/>
        <v>0</v>
      </c>
      <c r="Y135" s="457">
        <f t="shared" si="67"/>
        <v>0</v>
      </c>
      <c r="Z135" s="457">
        <f t="shared" si="67"/>
        <v>0</v>
      </c>
      <c r="AA135" s="457">
        <f t="shared" si="67"/>
        <v>0</v>
      </c>
      <c r="AB135" s="457">
        <f t="shared" si="67"/>
        <v>0</v>
      </c>
      <c r="AC135" s="457">
        <f t="shared" si="67"/>
        <v>0</v>
      </c>
      <c r="AD135" s="457">
        <f t="shared" si="67"/>
        <v>0</v>
      </c>
      <c r="AE135" s="248"/>
      <c r="AF135" s="248"/>
      <c r="AG135" s="248"/>
      <c r="AH135" s="460"/>
      <c r="AI135" s="248"/>
      <c r="AJ135" s="248"/>
      <c r="AK135" s="248"/>
      <c r="AL135" s="248"/>
      <c r="AM135" s="249"/>
      <c r="AZ135" s="254"/>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53"/>
      <c r="CA135" s="253"/>
      <c r="CB135" s="249"/>
      <c r="CC135" s="249"/>
    </row>
    <row r="136" spans="2:81" s="251" customFormat="1">
      <c r="B136" s="496"/>
      <c r="C136" s="492" t="s">
        <v>324</v>
      </c>
      <c r="G136" s="253"/>
      <c r="H136" s="253"/>
      <c r="I136" s="253"/>
      <c r="J136" s="248" t="s">
        <v>22</v>
      </c>
      <c r="K136" s="457">
        <f t="shared" si="63"/>
        <v>0</v>
      </c>
      <c r="L136" s="457">
        <f t="shared" si="64"/>
        <v>0</v>
      </c>
      <c r="M136" s="457">
        <f t="shared" si="65"/>
        <v>0</v>
      </c>
      <c r="N136" s="457">
        <f t="shared" si="66"/>
        <v>0</v>
      </c>
      <c r="O136" s="457">
        <f t="shared" si="67"/>
        <v>0</v>
      </c>
      <c r="P136" s="457">
        <f t="shared" si="67"/>
        <v>0</v>
      </c>
      <c r="Q136" s="457">
        <f t="shared" si="67"/>
        <v>0</v>
      </c>
      <c r="R136" s="457">
        <f t="shared" si="67"/>
        <v>0</v>
      </c>
      <c r="S136" s="457">
        <f t="shared" si="67"/>
        <v>0</v>
      </c>
      <c r="T136" s="457">
        <f t="shared" si="67"/>
        <v>0</v>
      </c>
      <c r="U136" s="457">
        <f t="shared" si="67"/>
        <v>0</v>
      </c>
      <c r="V136" s="457">
        <f t="shared" si="67"/>
        <v>0</v>
      </c>
      <c r="W136" s="457">
        <f t="shared" si="67"/>
        <v>0</v>
      </c>
      <c r="X136" s="457">
        <f t="shared" si="67"/>
        <v>0</v>
      </c>
      <c r="Y136" s="457">
        <f t="shared" si="67"/>
        <v>0</v>
      </c>
      <c r="Z136" s="457">
        <f t="shared" si="67"/>
        <v>0</v>
      </c>
      <c r="AA136" s="457">
        <f t="shared" si="67"/>
        <v>0</v>
      </c>
      <c r="AB136" s="457">
        <f t="shared" si="67"/>
        <v>0</v>
      </c>
      <c r="AC136" s="457">
        <f t="shared" si="67"/>
        <v>0</v>
      </c>
      <c r="AD136" s="457">
        <f t="shared" si="67"/>
        <v>0</v>
      </c>
      <c r="AE136" s="435"/>
      <c r="AF136" s="435"/>
      <c r="AG136" s="435"/>
      <c r="AH136" s="467"/>
      <c r="AI136" s="435"/>
      <c r="AJ136" s="435"/>
      <c r="AK136" s="435"/>
      <c r="AL136" s="435"/>
      <c r="AM136" s="436"/>
      <c r="AZ136" s="254"/>
      <c r="BC136" s="249"/>
      <c r="BD136" s="249"/>
      <c r="BE136" s="249"/>
      <c r="BF136" s="249"/>
      <c r="BG136" s="249"/>
      <c r="BH136" s="249"/>
      <c r="BI136" s="249"/>
      <c r="BJ136" s="249"/>
      <c r="BK136" s="249"/>
      <c r="BL136" s="249"/>
      <c r="BM136" s="249"/>
      <c r="BN136" s="249"/>
      <c r="BO136" s="249"/>
      <c r="BP136" s="249"/>
      <c r="BQ136" s="249"/>
      <c r="BR136" s="249"/>
      <c r="BS136" s="249"/>
      <c r="BT136" s="249"/>
      <c r="BU136" s="249"/>
      <c r="BV136" s="249"/>
      <c r="BW136" s="249"/>
      <c r="BX136" s="249"/>
      <c r="BY136" s="249"/>
      <c r="BZ136" s="253"/>
      <c r="CA136" s="253"/>
      <c r="CB136" s="249"/>
      <c r="CC136" s="249"/>
    </row>
    <row r="137" spans="2:81" s="251" customFormat="1">
      <c r="C137" s="249" t="s">
        <v>327</v>
      </c>
      <c r="D137" s="497">
        <v>0.8</v>
      </c>
      <c r="E137" s="498"/>
      <c r="G137" s="253"/>
      <c r="H137" s="253"/>
      <c r="I137" s="253"/>
      <c r="J137" s="248" t="s">
        <v>26</v>
      </c>
      <c r="K137" s="457">
        <f t="shared" si="63"/>
        <v>0</v>
      </c>
      <c r="L137" s="457">
        <f t="shared" si="64"/>
        <v>0</v>
      </c>
      <c r="M137" s="457">
        <f t="shared" si="65"/>
        <v>0</v>
      </c>
      <c r="N137" s="457">
        <f t="shared" si="66"/>
        <v>0</v>
      </c>
      <c r="O137" s="457">
        <f t="shared" si="67"/>
        <v>0</v>
      </c>
      <c r="P137" s="457">
        <f t="shared" si="67"/>
        <v>0</v>
      </c>
      <c r="Q137" s="457">
        <f t="shared" si="67"/>
        <v>0</v>
      </c>
      <c r="R137" s="457">
        <f t="shared" si="67"/>
        <v>0</v>
      </c>
      <c r="S137" s="457">
        <f t="shared" si="67"/>
        <v>0</v>
      </c>
      <c r="T137" s="457">
        <f t="shared" si="67"/>
        <v>0</v>
      </c>
      <c r="U137" s="457">
        <f t="shared" si="67"/>
        <v>0</v>
      </c>
      <c r="V137" s="457">
        <f t="shared" si="67"/>
        <v>0</v>
      </c>
      <c r="W137" s="457">
        <f t="shared" si="67"/>
        <v>0</v>
      </c>
      <c r="X137" s="457">
        <f t="shared" si="67"/>
        <v>0</v>
      </c>
      <c r="Y137" s="457">
        <f t="shared" si="67"/>
        <v>0</v>
      </c>
      <c r="Z137" s="457">
        <f t="shared" si="67"/>
        <v>0</v>
      </c>
      <c r="AA137" s="457">
        <f t="shared" si="67"/>
        <v>0</v>
      </c>
      <c r="AB137" s="457">
        <f t="shared" si="67"/>
        <v>0</v>
      </c>
      <c r="AC137" s="457">
        <f t="shared" si="67"/>
        <v>0</v>
      </c>
      <c r="AD137" s="457">
        <f t="shared" si="67"/>
        <v>0</v>
      </c>
      <c r="AE137" s="457"/>
      <c r="AF137" s="457"/>
      <c r="AG137" s="457"/>
      <c r="AH137" s="463"/>
      <c r="AI137" s="457"/>
      <c r="AJ137" s="457"/>
      <c r="AK137" s="457"/>
      <c r="AL137" s="457"/>
      <c r="AM137" s="253"/>
      <c r="AZ137" s="254"/>
      <c r="BC137" s="249"/>
      <c r="BD137" s="249"/>
      <c r="BE137" s="249"/>
      <c r="BF137" s="249"/>
      <c r="BG137" s="249"/>
      <c r="BH137" s="249"/>
      <c r="BI137" s="249"/>
      <c r="BJ137" s="249"/>
      <c r="BK137" s="249"/>
      <c r="BL137" s="249"/>
      <c r="BM137" s="249"/>
      <c r="BN137" s="249"/>
      <c r="BO137" s="249"/>
      <c r="BP137" s="249"/>
      <c r="BQ137" s="249"/>
      <c r="BR137" s="249"/>
      <c r="BS137" s="249"/>
      <c r="BT137" s="249"/>
      <c r="BU137" s="249"/>
      <c r="BV137" s="249"/>
      <c r="BW137" s="249"/>
      <c r="BX137" s="249"/>
      <c r="BY137" s="249"/>
      <c r="BZ137" s="253"/>
      <c r="CA137" s="253"/>
      <c r="CB137" s="249"/>
      <c r="CC137" s="249"/>
    </row>
    <row r="138" spans="2:81" s="251" customFormat="1">
      <c r="C138" s="249" t="s">
        <v>328</v>
      </c>
      <c r="D138" s="497">
        <v>0.85</v>
      </c>
      <c r="G138" s="253"/>
      <c r="H138" s="253"/>
      <c r="I138" s="253"/>
      <c r="J138" s="248" t="s">
        <v>30</v>
      </c>
      <c r="K138" s="457">
        <f t="shared" si="63"/>
        <v>0</v>
      </c>
      <c r="L138" s="457">
        <f t="shared" si="64"/>
        <v>0</v>
      </c>
      <c r="M138" s="457">
        <f t="shared" si="65"/>
        <v>0</v>
      </c>
      <c r="N138" s="457">
        <f t="shared" si="66"/>
        <v>0</v>
      </c>
      <c r="O138" s="457">
        <f t="shared" si="67"/>
        <v>0</v>
      </c>
      <c r="P138" s="457">
        <f t="shared" si="67"/>
        <v>0</v>
      </c>
      <c r="Q138" s="457">
        <f t="shared" si="67"/>
        <v>0</v>
      </c>
      <c r="R138" s="457">
        <f t="shared" si="67"/>
        <v>0</v>
      </c>
      <c r="S138" s="457">
        <f t="shared" si="67"/>
        <v>0</v>
      </c>
      <c r="T138" s="457">
        <f t="shared" si="67"/>
        <v>0</v>
      </c>
      <c r="U138" s="457">
        <f t="shared" si="67"/>
        <v>0</v>
      </c>
      <c r="V138" s="457">
        <f t="shared" si="67"/>
        <v>0</v>
      </c>
      <c r="W138" s="457">
        <f t="shared" si="67"/>
        <v>0</v>
      </c>
      <c r="X138" s="457">
        <f t="shared" si="67"/>
        <v>0</v>
      </c>
      <c r="Y138" s="457">
        <f t="shared" si="67"/>
        <v>0</v>
      </c>
      <c r="Z138" s="457">
        <f t="shared" si="67"/>
        <v>0</v>
      </c>
      <c r="AA138" s="457">
        <f t="shared" si="67"/>
        <v>0</v>
      </c>
      <c r="AB138" s="457">
        <f t="shared" si="67"/>
        <v>0</v>
      </c>
      <c r="AC138" s="457">
        <f t="shared" si="67"/>
        <v>0</v>
      </c>
      <c r="AD138" s="457">
        <f t="shared" si="67"/>
        <v>0</v>
      </c>
      <c r="AE138" s="457"/>
      <c r="AF138" s="457"/>
      <c r="AG138" s="457"/>
      <c r="AH138" s="463"/>
      <c r="AI138" s="457"/>
      <c r="AJ138" s="457"/>
      <c r="AK138" s="457"/>
      <c r="AL138" s="457"/>
      <c r="AM138" s="253"/>
      <c r="AZ138" s="254"/>
      <c r="BC138" s="249"/>
      <c r="BD138" s="249"/>
      <c r="BE138" s="249"/>
      <c r="BF138" s="249"/>
      <c r="BG138" s="249"/>
      <c r="BH138" s="249"/>
      <c r="BI138" s="249"/>
      <c r="BJ138" s="249"/>
      <c r="BK138" s="249"/>
      <c r="BL138" s="249"/>
      <c r="BM138" s="249"/>
      <c r="BN138" s="249"/>
      <c r="BO138" s="249"/>
      <c r="BP138" s="249"/>
      <c r="BQ138" s="249"/>
      <c r="BR138" s="249"/>
      <c r="BS138" s="249"/>
      <c r="BT138" s="249"/>
      <c r="BU138" s="249"/>
      <c r="BV138" s="249"/>
      <c r="BW138" s="249"/>
      <c r="BX138" s="249"/>
      <c r="BY138" s="249"/>
      <c r="BZ138" s="253"/>
      <c r="CA138" s="253"/>
      <c r="CB138" s="249"/>
      <c r="CC138" s="249"/>
    </row>
    <row r="139" spans="2:81" s="251" customFormat="1">
      <c r="C139" s="249" t="s">
        <v>329</v>
      </c>
      <c r="D139" s="497">
        <v>0.85</v>
      </c>
      <c r="E139" s="499"/>
      <c r="G139" s="253"/>
      <c r="H139" s="253"/>
      <c r="I139" s="253"/>
      <c r="J139" s="248" t="s">
        <v>33</v>
      </c>
      <c r="K139" s="457">
        <f t="shared" si="63"/>
        <v>0</v>
      </c>
      <c r="L139" s="457">
        <f t="shared" si="64"/>
        <v>0</v>
      </c>
      <c r="M139" s="457">
        <f t="shared" si="65"/>
        <v>0</v>
      </c>
      <c r="N139" s="457">
        <f t="shared" si="66"/>
        <v>0</v>
      </c>
      <c r="O139" s="457">
        <f t="shared" si="67"/>
        <v>0</v>
      </c>
      <c r="P139" s="457">
        <f t="shared" si="67"/>
        <v>0</v>
      </c>
      <c r="Q139" s="457">
        <f t="shared" si="67"/>
        <v>0</v>
      </c>
      <c r="R139" s="457">
        <f t="shared" si="67"/>
        <v>0</v>
      </c>
      <c r="S139" s="457">
        <f t="shared" si="67"/>
        <v>0</v>
      </c>
      <c r="T139" s="457">
        <f t="shared" si="67"/>
        <v>0</v>
      </c>
      <c r="U139" s="457">
        <f t="shared" si="67"/>
        <v>0</v>
      </c>
      <c r="V139" s="457">
        <f t="shared" si="67"/>
        <v>0</v>
      </c>
      <c r="W139" s="457">
        <f t="shared" si="67"/>
        <v>0</v>
      </c>
      <c r="X139" s="457">
        <f t="shared" si="67"/>
        <v>0</v>
      </c>
      <c r="Y139" s="457">
        <f t="shared" si="67"/>
        <v>0</v>
      </c>
      <c r="Z139" s="457">
        <f t="shared" si="67"/>
        <v>0</v>
      </c>
      <c r="AA139" s="457">
        <f t="shared" si="67"/>
        <v>0</v>
      </c>
      <c r="AB139" s="457">
        <f t="shared" si="67"/>
        <v>0</v>
      </c>
      <c r="AC139" s="457">
        <f t="shared" si="67"/>
        <v>0</v>
      </c>
      <c r="AD139" s="457">
        <f t="shared" si="67"/>
        <v>0</v>
      </c>
      <c r="AE139" s="457"/>
      <c r="AF139" s="457"/>
      <c r="AG139" s="457"/>
      <c r="AH139" s="463"/>
      <c r="AI139" s="457"/>
      <c r="AJ139" s="457"/>
      <c r="AK139" s="457"/>
      <c r="AL139" s="457"/>
      <c r="AM139" s="253"/>
      <c r="AZ139" s="254"/>
      <c r="BC139" s="249"/>
      <c r="BD139" s="249"/>
      <c r="BE139" s="249"/>
      <c r="BF139" s="249"/>
      <c r="BG139" s="249"/>
      <c r="BH139" s="249"/>
      <c r="BI139" s="249"/>
      <c r="BJ139" s="249"/>
      <c r="BK139" s="249"/>
      <c r="BL139" s="249"/>
      <c r="BM139" s="249"/>
      <c r="BN139" s="249"/>
      <c r="BO139" s="249"/>
      <c r="BP139" s="249"/>
      <c r="BQ139" s="249"/>
      <c r="BR139" s="249"/>
      <c r="BS139" s="249"/>
      <c r="BT139" s="249"/>
      <c r="BU139" s="249"/>
      <c r="BV139" s="249"/>
      <c r="BW139" s="249"/>
      <c r="BX139" s="249"/>
      <c r="BY139" s="249"/>
      <c r="BZ139" s="253"/>
      <c r="CA139" s="253"/>
      <c r="CB139" s="249"/>
      <c r="CC139" s="249"/>
    </row>
    <row r="140" spans="2:81" s="251" customFormat="1">
      <c r="C140" s="249" t="s">
        <v>323</v>
      </c>
      <c r="D140" s="497">
        <v>1</v>
      </c>
      <c r="G140" s="253"/>
      <c r="H140" s="253"/>
      <c r="I140" s="253"/>
      <c r="J140" s="248" t="s">
        <v>37</v>
      </c>
      <c r="K140" s="457">
        <f t="shared" si="63"/>
        <v>0</v>
      </c>
      <c r="L140" s="457">
        <f t="shared" si="64"/>
        <v>0</v>
      </c>
      <c r="M140" s="457">
        <f t="shared" si="65"/>
        <v>0</v>
      </c>
      <c r="N140" s="457">
        <f t="shared" si="66"/>
        <v>0</v>
      </c>
      <c r="O140" s="457">
        <f t="shared" si="67"/>
        <v>0</v>
      </c>
      <c r="P140" s="457">
        <f t="shared" si="67"/>
        <v>0</v>
      </c>
      <c r="Q140" s="457">
        <f t="shared" si="67"/>
        <v>0</v>
      </c>
      <c r="R140" s="457">
        <f t="shared" si="67"/>
        <v>0</v>
      </c>
      <c r="S140" s="457">
        <f t="shared" si="67"/>
        <v>0</v>
      </c>
      <c r="T140" s="457">
        <f t="shared" si="67"/>
        <v>0</v>
      </c>
      <c r="U140" s="457">
        <f t="shared" si="67"/>
        <v>0</v>
      </c>
      <c r="V140" s="457">
        <f t="shared" si="67"/>
        <v>0</v>
      </c>
      <c r="W140" s="457">
        <f t="shared" si="67"/>
        <v>0</v>
      </c>
      <c r="X140" s="457">
        <f t="shared" si="67"/>
        <v>0</v>
      </c>
      <c r="Y140" s="457">
        <f t="shared" si="67"/>
        <v>0</v>
      </c>
      <c r="Z140" s="457">
        <f t="shared" si="67"/>
        <v>0</v>
      </c>
      <c r="AA140" s="457">
        <f t="shared" si="67"/>
        <v>0</v>
      </c>
      <c r="AB140" s="457">
        <f t="shared" si="67"/>
        <v>0</v>
      </c>
      <c r="AC140" s="457">
        <f t="shared" si="67"/>
        <v>0</v>
      </c>
      <c r="AD140" s="457">
        <f t="shared" si="67"/>
        <v>0</v>
      </c>
      <c r="AE140" s="457"/>
      <c r="AF140" s="457"/>
      <c r="AG140" s="457"/>
      <c r="AH140" s="463"/>
      <c r="AI140" s="457"/>
      <c r="AJ140" s="457"/>
      <c r="AK140" s="457"/>
      <c r="AL140" s="457"/>
      <c r="AM140" s="253"/>
      <c r="AZ140" s="254"/>
      <c r="BC140" s="249"/>
      <c r="BD140" s="249"/>
      <c r="BE140" s="249"/>
      <c r="BF140" s="249"/>
      <c r="BG140" s="249"/>
      <c r="BH140" s="249"/>
      <c r="BI140" s="249"/>
      <c r="BJ140" s="249"/>
      <c r="BK140" s="249"/>
      <c r="BL140" s="249"/>
      <c r="BM140" s="249"/>
      <c r="BN140" s="249"/>
      <c r="BO140" s="249"/>
      <c r="BP140" s="249"/>
      <c r="BQ140" s="249"/>
      <c r="BR140" s="249"/>
      <c r="BS140" s="249"/>
      <c r="BT140" s="249"/>
      <c r="BU140" s="249"/>
      <c r="BV140" s="249"/>
      <c r="BW140" s="249"/>
      <c r="BX140" s="249"/>
      <c r="BY140" s="249"/>
      <c r="BZ140" s="253"/>
      <c r="CA140" s="253"/>
      <c r="CB140" s="249"/>
      <c r="CC140" s="249"/>
    </row>
    <row r="141" spans="2:81" s="251" customFormat="1">
      <c r="G141" s="253"/>
      <c r="H141" s="253"/>
      <c r="I141" s="253"/>
      <c r="J141" s="248" t="s">
        <v>42</v>
      </c>
      <c r="K141" s="457">
        <f t="shared" si="63"/>
        <v>0</v>
      </c>
      <c r="L141" s="457">
        <f t="shared" si="64"/>
        <v>0</v>
      </c>
      <c r="M141" s="457">
        <f t="shared" si="65"/>
        <v>0</v>
      </c>
      <c r="N141" s="457">
        <f t="shared" si="66"/>
        <v>0</v>
      </c>
      <c r="O141" s="457">
        <f t="shared" si="67"/>
        <v>0</v>
      </c>
      <c r="P141" s="457">
        <f t="shared" si="67"/>
        <v>0</v>
      </c>
      <c r="Q141" s="457">
        <f t="shared" si="67"/>
        <v>0</v>
      </c>
      <c r="R141" s="457">
        <f t="shared" si="67"/>
        <v>0</v>
      </c>
      <c r="S141" s="457">
        <f t="shared" si="67"/>
        <v>0</v>
      </c>
      <c r="T141" s="457">
        <f t="shared" si="67"/>
        <v>0</v>
      </c>
      <c r="U141" s="457">
        <f t="shared" si="67"/>
        <v>0</v>
      </c>
      <c r="V141" s="457">
        <f t="shared" si="67"/>
        <v>0</v>
      </c>
      <c r="W141" s="457">
        <f t="shared" si="67"/>
        <v>0</v>
      </c>
      <c r="X141" s="457">
        <f t="shared" si="67"/>
        <v>0</v>
      </c>
      <c r="Y141" s="457">
        <f t="shared" si="67"/>
        <v>0</v>
      </c>
      <c r="Z141" s="457">
        <f t="shared" si="67"/>
        <v>0</v>
      </c>
      <c r="AA141" s="457">
        <f t="shared" si="67"/>
        <v>0</v>
      </c>
      <c r="AB141" s="457">
        <f t="shared" si="67"/>
        <v>0</v>
      </c>
      <c r="AC141" s="457">
        <f t="shared" si="67"/>
        <v>0</v>
      </c>
      <c r="AD141" s="457">
        <f t="shared" si="67"/>
        <v>0</v>
      </c>
      <c r="AE141" s="457"/>
      <c r="AF141" s="457"/>
      <c r="AG141" s="457"/>
      <c r="AH141" s="463"/>
      <c r="AI141" s="457"/>
      <c r="AJ141" s="457"/>
      <c r="AK141" s="457"/>
      <c r="AL141" s="457"/>
      <c r="AM141" s="253"/>
      <c r="AZ141" s="254"/>
      <c r="BC141" s="249"/>
      <c r="BD141" s="249"/>
      <c r="BE141" s="249"/>
      <c r="BF141" s="249"/>
      <c r="BG141" s="249"/>
      <c r="BH141" s="249"/>
      <c r="BI141" s="249"/>
      <c r="BJ141" s="249"/>
      <c r="BK141" s="249"/>
      <c r="BL141" s="249"/>
      <c r="BM141" s="249"/>
      <c r="BN141" s="249"/>
      <c r="BO141" s="249"/>
      <c r="BP141" s="249"/>
      <c r="BQ141" s="249"/>
      <c r="BR141" s="249"/>
      <c r="BS141" s="249"/>
      <c r="BT141" s="249"/>
      <c r="BU141" s="249"/>
      <c r="BV141" s="249"/>
      <c r="BW141" s="249"/>
      <c r="BX141" s="249"/>
      <c r="BY141" s="249"/>
      <c r="BZ141" s="253"/>
      <c r="CA141" s="253"/>
      <c r="CB141" s="249"/>
      <c r="CC141" s="249"/>
    </row>
    <row r="142" spans="2:81" s="251" customFormat="1">
      <c r="G142" s="253"/>
      <c r="H142" s="253"/>
      <c r="I142" s="253"/>
      <c r="J142" s="248" t="s">
        <v>16</v>
      </c>
      <c r="K142" s="457">
        <f t="shared" si="63"/>
        <v>0</v>
      </c>
      <c r="L142" s="457">
        <f t="shared" si="64"/>
        <v>0</v>
      </c>
      <c r="M142" s="457">
        <f t="shared" si="65"/>
        <v>0</v>
      </c>
      <c r="N142" s="457">
        <f t="shared" si="66"/>
        <v>0</v>
      </c>
      <c r="O142" s="457">
        <f t="shared" si="67"/>
        <v>0</v>
      </c>
      <c r="P142" s="457">
        <f t="shared" si="67"/>
        <v>0</v>
      </c>
      <c r="Q142" s="457">
        <f t="shared" si="67"/>
        <v>0</v>
      </c>
      <c r="R142" s="457">
        <f t="shared" si="67"/>
        <v>0</v>
      </c>
      <c r="S142" s="457">
        <f t="shared" si="67"/>
        <v>0</v>
      </c>
      <c r="T142" s="457">
        <f t="shared" si="67"/>
        <v>0</v>
      </c>
      <c r="U142" s="457">
        <f t="shared" si="67"/>
        <v>0</v>
      </c>
      <c r="V142" s="457">
        <f t="shared" si="67"/>
        <v>0</v>
      </c>
      <c r="W142" s="457">
        <f t="shared" si="67"/>
        <v>0</v>
      </c>
      <c r="X142" s="457">
        <f t="shared" si="67"/>
        <v>0</v>
      </c>
      <c r="Y142" s="457">
        <f t="shared" si="67"/>
        <v>0</v>
      </c>
      <c r="Z142" s="457">
        <f t="shared" si="67"/>
        <v>0</v>
      </c>
      <c r="AA142" s="457">
        <f t="shared" si="67"/>
        <v>0</v>
      </c>
      <c r="AB142" s="457">
        <f t="shared" si="67"/>
        <v>0</v>
      </c>
      <c r="AC142" s="457">
        <f t="shared" si="67"/>
        <v>0</v>
      </c>
      <c r="AD142" s="457">
        <f t="shared" si="67"/>
        <v>0</v>
      </c>
      <c r="AE142" s="457"/>
      <c r="AF142" s="457"/>
      <c r="AG142" s="457"/>
      <c r="AH142" s="463"/>
      <c r="AI142" s="457"/>
      <c r="AJ142" s="457"/>
      <c r="AK142" s="457"/>
      <c r="AL142" s="457"/>
      <c r="AM142" s="253"/>
      <c r="AZ142" s="254"/>
      <c r="BC142" s="249"/>
      <c r="BD142" s="249"/>
      <c r="BE142" s="249"/>
      <c r="BF142" s="249"/>
      <c r="BG142" s="249"/>
      <c r="BH142" s="249"/>
      <c r="BI142" s="249"/>
      <c r="BJ142" s="249"/>
      <c r="BK142" s="249"/>
      <c r="BL142" s="249"/>
      <c r="BM142" s="249"/>
      <c r="BN142" s="249"/>
      <c r="BO142" s="249"/>
      <c r="BP142" s="249"/>
      <c r="BQ142" s="249"/>
      <c r="BR142" s="249"/>
      <c r="BS142" s="249"/>
      <c r="BT142" s="249"/>
      <c r="BU142" s="249"/>
      <c r="BV142" s="249"/>
      <c r="BW142" s="249"/>
      <c r="BX142" s="249"/>
      <c r="BY142" s="249"/>
      <c r="BZ142" s="253"/>
      <c r="CA142" s="253"/>
      <c r="CB142" s="249"/>
      <c r="CC142" s="249"/>
    </row>
    <row r="143" spans="2:81" s="251" customFormat="1">
      <c r="G143" s="253"/>
      <c r="H143" s="253"/>
      <c r="I143" s="253"/>
      <c r="J143" s="248" t="s">
        <v>17</v>
      </c>
      <c r="K143" s="457">
        <f t="shared" ref="K143:K150" si="68">$E25*$AB5</f>
        <v>0</v>
      </c>
      <c r="L143" s="457">
        <f t="shared" ref="L143:L150" si="69">$F25*$AB5</f>
        <v>0</v>
      </c>
      <c r="M143" s="457">
        <f t="shared" ref="M143:M150" si="70">$G25*$AB5</f>
        <v>0</v>
      </c>
      <c r="N143" s="457">
        <f t="shared" ref="N143:N150" si="71">$H25*$AB5</f>
        <v>0</v>
      </c>
      <c r="O143" s="457">
        <f t="shared" ref="O143:AD150" si="72">I25*$AB5</f>
        <v>0</v>
      </c>
      <c r="P143" s="457">
        <f t="shared" si="72"/>
        <v>0</v>
      </c>
      <c r="Q143" s="457">
        <f t="shared" si="72"/>
        <v>0</v>
      </c>
      <c r="R143" s="457">
        <f t="shared" si="72"/>
        <v>0</v>
      </c>
      <c r="S143" s="457">
        <f t="shared" si="72"/>
        <v>0</v>
      </c>
      <c r="T143" s="457">
        <f t="shared" si="72"/>
        <v>0</v>
      </c>
      <c r="U143" s="457">
        <f t="shared" si="72"/>
        <v>0</v>
      </c>
      <c r="V143" s="457">
        <f t="shared" si="72"/>
        <v>0</v>
      </c>
      <c r="W143" s="457">
        <f t="shared" si="72"/>
        <v>0</v>
      </c>
      <c r="X143" s="457">
        <f t="shared" si="72"/>
        <v>0</v>
      </c>
      <c r="Y143" s="457">
        <f t="shared" si="72"/>
        <v>0</v>
      </c>
      <c r="Z143" s="457">
        <f t="shared" si="72"/>
        <v>0</v>
      </c>
      <c r="AA143" s="457">
        <f t="shared" si="72"/>
        <v>0</v>
      </c>
      <c r="AB143" s="457">
        <f t="shared" si="72"/>
        <v>0</v>
      </c>
      <c r="AC143" s="457">
        <f t="shared" si="72"/>
        <v>0</v>
      </c>
      <c r="AD143" s="457">
        <f t="shared" si="72"/>
        <v>0</v>
      </c>
      <c r="AE143" s="457"/>
      <c r="AF143" s="457"/>
      <c r="AG143" s="457"/>
      <c r="AH143" s="463"/>
      <c r="AI143" s="457"/>
      <c r="AJ143" s="457"/>
      <c r="AK143" s="457"/>
      <c r="AL143" s="457"/>
      <c r="AM143" s="253"/>
      <c r="AZ143" s="254"/>
      <c r="BC143" s="249"/>
      <c r="BD143" s="249"/>
      <c r="BE143" s="249"/>
      <c r="BF143" s="249"/>
      <c r="BG143" s="249"/>
      <c r="BH143" s="249"/>
      <c r="BI143" s="249"/>
      <c r="BJ143" s="249"/>
      <c r="BK143" s="249"/>
      <c r="BL143" s="249"/>
      <c r="BM143" s="249"/>
      <c r="BN143" s="249"/>
      <c r="BO143" s="249"/>
      <c r="BP143" s="249"/>
      <c r="BQ143" s="249"/>
      <c r="BR143" s="249"/>
      <c r="BS143" s="249"/>
      <c r="BT143" s="249"/>
      <c r="BU143" s="249"/>
      <c r="BV143" s="249"/>
      <c r="BW143" s="249"/>
      <c r="BX143" s="249"/>
      <c r="BY143" s="249"/>
      <c r="BZ143" s="253"/>
      <c r="CA143" s="253"/>
      <c r="CB143" s="249"/>
      <c r="CC143" s="249"/>
    </row>
    <row r="144" spans="2:81" s="251" customFormat="1">
      <c r="G144" s="253"/>
      <c r="H144" s="253"/>
      <c r="I144" s="253"/>
      <c r="J144" s="248" t="s">
        <v>34</v>
      </c>
      <c r="K144" s="457">
        <f t="shared" si="68"/>
        <v>0</v>
      </c>
      <c r="L144" s="457">
        <f t="shared" si="69"/>
        <v>0</v>
      </c>
      <c r="M144" s="457">
        <f t="shared" si="70"/>
        <v>0</v>
      </c>
      <c r="N144" s="457">
        <f t="shared" si="71"/>
        <v>0</v>
      </c>
      <c r="O144" s="457">
        <f t="shared" si="72"/>
        <v>0</v>
      </c>
      <c r="P144" s="457">
        <f t="shared" si="72"/>
        <v>0</v>
      </c>
      <c r="Q144" s="457">
        <f t="shared" si="72"/>
        <v>0</v>
      </c>
      <c r="R144" s="457">
        <f t="shared" si="72"/>
        <v>0</v>
      </c>
      <c r="S144" s="457">
        <f t="shared" si="72"/>
        <v>0</v>
      </c>
      <c r="T144" s="457">
        <f t="shared" si="72"/>
        <v>0</v>
      </c>
      <c r="U144" s="457">
        <f t="shared" si="72"/>
        <v>0</v>
      </c>
      <c r="V144" s="457">
        <f t="shared" si="72"/>
        <v>0</v>
      </c>
      <c r="W144" s="457">
        <f t="shared" si="72"/>
        <v>0</v>
      </c>
      <c r="X144" s="457">
        <f t="shared" si="72"/>
        <v>0</v>
      </c>
      <c r="Y144" s="457">
        <f t="shared" si="72"/>
        <v>0</v>
      </c>
      <c r="Z144" s="457">
        <f t="shared" si="72"/>
        <v>0</v>
      </c>
      <c r="AA144" s="457">
        <f t="shared" si="72"/>
        <v>0</v>
      </c>
      <c r="AB144" s="457">
        <f t="shared" si="72"/>
        <v>0</v>
      </c>
      <c r="AC144" s="457">
        <f t="shared" si="72"/>
        <v>0</v>
      </c>
      <c r="AD144" s="457">
        <f t="shared" si="72"/>
        <v>0</v>
      </c>
      <c r="AE144" s="457"/>
      <c r="AF144" s="457"/>
      <c r="AG144" s="457"/>
      <c r="AH144" s="463"/>
      <c r="AI144" s="457"/>
      <c r="AJ144" s="457"/>
      <c r="AK144" s="457"/>
      <c r="AL144" s="457"/>
      <c r="AM144" s="253"/>
      <c r="AZ144" s="254"/>
      <c r="BC144" s="249"/>
      <c r="BD144" s="249"/>
      <c r="BE144" s="249"/>
      <c r="BF144" s="249"/>
      <c r="BG144" s="249"/>
      <c r="BH144" s="249"/>
      <c r="BI144" s="249"/>
      <c r="BJ144" s="249"/>
      <c r="BK144" s="249"/>
      <c r="BL144" s="249"/>
      <c r="BM144" s="249"/>
      <c r="BN144" s="249"/>
      <c r="BO144" s="249"/>
      <c r="BP144" s="249"/>
      <c r="BQ144" s="249"/>
      <c r="BR144" s="249"/>
      <c r="BS144" s="249"/>
      <c r="BT144" s="249"/>
      <c r="BU144" s="249"/>
      <c r="BV144" s="249"/>
      <c r="BW144" s="249"/>
      <c r="BX144" s="249"/>
      <c r="BY144" s="249"/>
      <c r="BZ144" s="253"/>
      <c r="CA144" s="253"/>
      <c r="CB144" s="249"/>
      <c r="CC144" s="249"/>
    </row>
    <row r="145" spans="7:81" s="251" customFormat="1">
      <c r="G145" s="253"/>
      <c r="H145" s="253"/>
      <c r="I145" s="253"/>
      <c r="J145" s="248" t="s">
        <v>38</v>
      </c>
      <c r="K145" s="457">
        <f t="shared" si="68"/>
        <v>0</v>
      </c>
      <c r="L145" s="457">
        <f t="shared" si="69"/>
        <v>0</v>
      </c>
      <c r="M145" s="457">
        <f t="shared" si="70"/>
        <v>0</v>
      </c>
      <c r="N145" s="457">
        <f t="shared" si="71"/>
        <v>0</v>
      </c>
      <c r="O145" s="457">
        <f t="shared" si="72"/>
        <v>0</v>
      </c>
      <c r="P145" s="457">
        <f t="shared" si="72"/>
        <v>0</v>
      </c>
      <c r="Q145" s="457">
        <f t="shared" si="72"/>
        <v>0</v>
      </c>
      <c r="R145" s="457">
        <f t="shared" si="72"/>
        <v>0</v>
      </c>
      <c r="S145" s="457">
        <f t="shared" si="72"/>
        <v>0</v>
      </c>
      <c r="T145" s="457">
        <f t="shared" si="72"/>
        <v>0</v>
      </c>
      <c r="U145" s="457">
        <f t="shared" si="72"/>
        <v>0</v>
      </c>
      <c r="V145" s="457">
        <f t="shared" si="72"/>
        <v>0</v>
      </c>
      <c r="W145" s="457">
        <f t="shared" si="72"/>
        <v>0</v>
      </c>
      <c r="X145" s="457">
        <f t="shared" si="72"/>
        <v>0</v>
      </c>
      <c r="Y145" s="457">
        <f t="shared" si="72"/>
        <v>0</v>
      </c>
      <c r="Z145" s="457">
        <f t="shared" si="72"/>
        <v>0</v>
      </c>
      <c r="AA145" s="457">
        <f t="shared" si="72"/>
        <v>0</v>
      </c>
      <c r="AB145" s="457">
        <f t="shared" si="72"/>
        <v>0</v>
      </c>
      <c r="AC145" s="457">
        <f t="shared" si="72"/>
        <v>0</v>
      </c>
      <c r="AD145" s="457">
        <f t="shared" si="72"/>
        <v>0</v>
      </c>
      <c r="AE145" s="457"/>
      <c r="AF145" s="457"/>
      <c r="AG145" s="457"/>
      <c r="AH145" s="463"/>
      <c r="AI145" s="457"/>
      <c r="AJ145" s="457"/>
      <c r="AK145" s="457"/>
      <c r="AL145" s="457"/>
      <c r="AM145" s="253"/>
      <c r="AZ145" s="254"/>
      <c r="BC145" s="249"/>
      <c r="BD145" s="249"/>
      <c r="BE145" s="249"/>
      <c r="BF145" s="249"/>
      <c r="BG145" s="249"/>
      <c r="BH145" s="249"/>
      <c r="BI145" s="249"/>
      <c r="BJ145" s="249"/>
      <c r="BK145" s="249"/>
      <c r="BL145" s="249"/>
      <c r="BM145" s="249"/>
      <c r="BN145" s="249"/>
      <c r="BO145" s="249"/>
      <c r="BP145" s="249"/>
      <c r="BQ145" s="249"/>
      <c r="BR145" s="249"/>
      <c r="BS145" s="249"/>
      <c r="BT145" s="249"/>
      <c r="BU145" s="249"/>
      <c r="BV145" s="249"/>
      <c r="BW145" s="249"/>
      <c r="BX145" s="249"/>
      <c r="BY145" s="249"/>
      <c r="BZ145" s="253"/>
      <c r="CA145" s="253"/>
      <c r="CB145" s="249"/>
      <c r="CC145" s="249"/>
    </row>
    <row r="146" spans="7:81" s="251" customFormat="1">
      <c r="G146" s="253"/>
      <c r="H146" s="253"/>
      <c r="I146" s="253"/>
      <c r="J146" s="248" t="s">
        <v>23</v>
      </c>
      <c r="K146" s="457">
        <f t="shared" si="68"/>
        <v>0</v>
      </c>
      <c r="L146" s="457">
        <f t="shared" si="69"/>
        <v>0</v>
      </c>
      <c r="M146" s="457">
        <f t="shared" si="70"/>
        <v>0</v>
      </c>
      <c r="N146" s="457">
        <f t="shared" si="71"/>
        <v>0</v>
      </c>
      <c r="O146" s="457">
        <f t="shared" si="72"/>
        <v>0</v>
      </c>
      <c r="P146" s="457">
        <f t="shared" si="72"/>
        <v>0</v>
      </c>
      <c r="Q146" s="457">
        <f t="shared" si="72"/>
        <v>0</v>
      </c>
      <c r="R146" s="457">
        <f t="shared" si="72"/>
        <v>0</v>
      </c>
      <c r="S146" s="457">
        <f t="shared" si="72"/>
        <v>0</v>
      </c>
      <c r="T146" s="457">
        <f t="shared" si="72"/>
        <v>0</v>
      </c>
      <c r="U146" s="457">
        <f t="shared" si="72"/>
        <v>0</v>
      </c>
      <c r="V146" s="457">
        <f t="shared" si="72"/>
        <v>0</v>
      </c>
      <c r="W146" s="457">
        <f t="shared" si="72"/>
        <v>0</v>
      </c>
      <c r="X146" s="457">
        <f t="shared" si="72"/>
        <v>0</v>
      </c>
      <c r="Y146" s="457">
        <f t="shared" si="72"/>
        <v>0</v>
      </c>
      <c r="Z146" s="457">
        <f t="shared" si="72"/>
        <v>0</v>
      </c>
      <c r="AA146" s="457">
        <f t="shared" si="72"/>
        <v>0</v>
      </c>
      <c r="AB146" s="457">
        <f t="shared" si="72"/>
        <v>0</v>
      </c>
      <c r="AC146" s="457">
        <f t="shared" si="72"/>
        <v>0</v>
      </c>
      <c r="AD146" s="457">
        <f t="shared" si="72"/>
        <v>0</v>
      </c>
      <c r="AE146" s="457"/>
      <c r="AF146" s="457"/>
      <c r="AG146" s="457"/>
      <c r="AH146" s="463"/>
      <c r="AI146" s="457"/>
      <c r="AJ146" s="457"/>
      <c r="AK146" s="457"/>
      <c r="AL146" s="457"/>
      <c r="AM146" s="253"/>
      <c r="AZ146" s="254"/>
      <c r="BC146" s="249"/>
      <c r="BD146" s="249"/>
      <c r="BE146" s="249"/>
      <c r="BF146" s="249"/>
      <c r="BG146" s="249"/>
      <c r="BH146" s="249"/>
      <c r="BI146" s="249"/>
      <c r="BJ146" s="249"/>
      <c r="BK146" s="249"/>
      <c r="BL146" s="249"/>
      <c r="BM146" s="249"/>
      <c r="BN146" s="249"/>
      <c r="BO146" s="249"/>
      <c r="BP146" s="249"/>
      <c r="BQ146" s="249"/>
      <c r="BR146" s="249"/>
      <c r="BS146" s="249"/>
      <c r="BT146" s="249"/>
      <c r="BU146" s="249"/>
      <c r="BV146" s="249"/>
      <c r="BW146" s="249"/>
      <c r="BX146" s="249"/>
      <c r="BY146" s="249"/>
      <c r="BZ146" s="253"/>
      <c r="CA146" s="253"/>
      <c r="CB146" s="249"/>
      <c r="CC146" s="249"/>
    </row>
    <row r="147" spans="7:81" s="251" customFormat="1">
      <c r="G147" s="253"/>
      <c r="H147" s="253"/>
      <c r="I147" s="253"/>
      <c r="J147" s="248" t="s">
        <v>27</v>
      </c>
      <c r="K147" s="457">
        <f t="shared" si="68"/>
        <v>0</v>
      </c>
      <c r="L147" s="457">
        <f t="shared" si="69"/>
        <v>0</v>
      </c>
      <c r="M147" s="457">
        <f t="shared" si="70"/>
        <v>0</v>
      </c>
      <c r="N147" s="457">
        <f t="shared" si="71"/>
        <v>0</v>
      </c>
      <c r="O147" s="457">
        <f t="shared" si="72"/>
        <v>0</v>
      </c>
      <c r="P147" s="457">
        <f t="shared" si="72"/>
        <v>0</v>
      </c>
      <c r="Q147" s="457">
        <f t="shared" si="72"/>
        <v>0</v>
      </c>
      <c r="R147" s="457">
        <f t="shared" si="72"/>
        <v>0</v>
      </c>
      <c r="S147" s="457">
        <f t="shared" si="72"/>
        <v>0</v>
      </c>
      <c r="T147" s="457">
        <f t="shared" si="72"/>
        <v>0</v>
      </c>
      <c r="U147" s="457">
        <f t="shared" si="72"/>
        <v>0</v>
      </c>
      <c r="V147" s="457">
        <f t="shared" si="72"/>
        <v>0</v>
      </c>
      <c r="W147" s="457">
        <f t="shared" si="72"/>
        <v>0</v>
      </c>
      <c r="X147" s="457">
        <f t="shared" si="72"/>
        <v>0</v>
      </c>
      <c r="Y147" s="457">
        <f t="shared" si="72"/>
        <v>0</v>
      </c>
      <c r="Z147" s="457">
        <f t="shared" si="72"/>
        <v>0</v>
      </c>
      <c r="AA147" s="457">
        <f t="shared" si="72"/>
        <v>0</v>
      </c>
      <c r="AB147" s="457">
        <f t="shared" si="72"/>
        <v>0</v>
      </c>
      <c r="AC147" s="457">
        <f t="shared" si="72"/>
        <v>0</v>
      </c>
      <c r="AD147" s="457">
        <f t="shared" si="72"/>
        <v>0</v>
      </c>
      <c r="AE147" s="457"/>
      <c r="AF147" s="457"/>
      <c r="AG147" s="457"/>
      <c r="AH147" s="463"/>
      <c r="AI147" s="457"/>
      <c r="AJ147" s="457"/>
      <c r="AK147" s="457"/>
      <c r="AL147" s="457"/>
      <c r="AM147" s="253"/>
      <c r="AZ147" s="254"/>
      <c r="BC147" s="249"/>
      <c r="BD147" s="249"/>
      <c r="BE147" s="249"/>
      <c r="BF147" s="249"/>
      <c r="BG147" s="249"/>
      <c r="BH147" s="249"/>
      <c r="BI147" s="249"/>
      <c r="BJ147" s="249"/>
      <c r="BK147" s="249"/>
      <c r="BL147" s="249"/>
      <c r="BM147" s="249"/>
      <c r="BN147" s="249"/>
      <c r="BO147" s="249"/>
      <c r="BP147" s="249"/>
      <c r="BQ147" s="249"/>
      <c r="BR147" s="249"/>
      <c r="BS147" s="249"/>
      <c r="BT147" s="249"/>
      <c r="BU147" s="249"/>
      <c r="BV147" s="249"/>
      <c r="BW147" s="249"/>
      <c r="BX147" s="249"/>
      <c r="BY147" s="249"/>
      <c r="BZ147" s="253"/>
      <c r="CA147" s="253"/>
      <c r="CB147" s="249"/>
      <c r="CC147" s="249"/>
    </row>
    <row r="148" spans="7:81" s="251" customFormat="1">
      <c r="G148" s="253"/>
      <c r="H148" s="253"/>
      <c r="I148" s="253"/>
      <c r="J148" s="248" t="s">
        <v>31</v>
      </c>
      <c r="K148" s="457">
        <f t="shared" si="68"/>
        <v>0</v>
      </c>
      <c r="L148" s="457">
        <f t="shared" si="69"/>
        <v>0</v>
      </c>
      <c r="M148" s="457">
        <f t="shared" si="70"/>
        <v>0</v>
      </c>
      <c r="N148" s="457">
        <f t="shared" si="71"/>
        <v>0</v>
      </c>
      <c r="O148" s="457">
        <f t="shared" si="72"/>
        <v>0</v>
      </c>
      <c r="P148" s="457">
        <f t="shared" si="72"/>
        <v>0</v>
      </c>
      <c r="Q148" s="457">
        <f t="shared" si="72"/>
        <v>0</v>
      </c>
      <c r="R148" s="457">
        <f t="shared" si="72"/>
        <v>0</v>
      </c>
      <c r="S148" s="457">
        <f t="shared" si="72"/>
        <v>0</v>
      </c>
      <c r="T148" s="457">
        <f t="shared" si="72"/>
        <v>0</v>
      </c>
      <c r="U148" s="457">
        <f t="shared" si="72"/>
        <v>0</v>
      </c>
      <c r="V148" s="457">
        <f t="shared" si="72"/>
        <v>0</v>
      </c>
      <c r="W148" s="457">
        <f t="shared" si="72"/>
        <v>0</v>
      </c>
      <c r="X148" s="457">
        <f t="shared" si="72"/>
        <v>0</v>
      </c>
      <c r="Y148" s="457">
        <f t="shared" si="72"/>
        <v>0</v>
      </c>
      <c r="Z148" s="457">
        <f t="shared" si="72"/>
        <v>0</v>
      </c>
      <c r="AA148" s="457">
        <f t="shared" si="72"/>
        <v>0</v>
      </c>
      <c r="AB148" s="457">
        <f t="shared" si="72"/>
        <v>0</v>
      </c>
      <c r="AC148" s="457">
        <f t="shared" si="72"/>
        <v>0</v>
      </c>
      <c r="AD148" s="457">
        <f t="shared" si="72"/>
        <v>0</v>
      </c>
      <c r="AE148" s="457"/>
      <c r="AF148" s="457"/>
      <c r="AG148" s="457"/>
      <c r="AH148" s="463"/>
      <c r="AI148" s="457"/>
      <c r="AJ148" s="457"/>
      <c r="AK148" s="457"/>
      <c r="AL148" s="457"/>
      <c r="AM148" s="253"/>
      <c r="AZ148" s="254"/>
      <c r="BC148" s="249"/>
      <c r="BD148" s="249"/>
      <c r="BE148" s="249"/>
      <c r="BF148" s="249"/>
      <c r="BG148" s="249"/>
      <c r="BH148" s="249"/>
      <c r="BI148" s="249"/>
      <c r="BJ148" s="249"/>
      <c r="BK148" s="249"/>
      <c r="BL148" s="249"/>
      <c r="BM148" s="249"/>
      <c r="BN148" s="249"/>
      <c r="BO148" s="249"/>
      <c r="BP148" s="249"/>
      <c r="BQ148" s="249"/>
      <c r="BR148" s="249"/>
      <c r="BS148" s="249"/>
      <c r="BT148" s="249"/>
      <c r="BU148" s="249"/>
      <c r="BV148" s="249"/>
      <c r="BW148" s="249"/>
      <c r="BX148" s="249"/>
      <c r="BY148" s="249"/>
      <c r="BZ148" s="253"/>
      <c r="CA148" s="253"/>
      <c r="CB148" s="249"/>
      <c r="CC148" s="249"/>
    </row>
    <row r="149" spans="7:81" s="251" customFormat="1">
      <c r="G149" s="253"/>
      <c r="H149" s="253"/>
      <c r="I149" s="253"/>
      <c r="J149" s="248" t="s">
        <v>43</v>
      </c>
      <c r="K149" s="457">
        <f t="shared" si="68"/>
        <v>0</v>
      </c>
      <c r="L149" s="457">
        <f t="shared" si="69"/>
        <v>0</v>
      </c>
      <c r="M149" s="457">
        <f t="shared" si="70"/>
        <v>0</v>
      </c>
      <c r="N149" s="457">
        <f t="shared" si="71"/>
        <v>0</v>
      </c>
      <c r="O149" s="457">
        <f t="shared" si="72"/>
        <v>0</v>
      </c>
      <c r="P149" s="457">
        <f t="shared" si="72"/>
        <v>0</v>
      </c>
      <c r="Q149" s="457">
        <f t="shared" si="72"/>
        <v>0</v>
      </c>
      <c r="R149" s="457">
        <f t="shared" si="72"/>
        <v>0</v>
      </c>
      <c r="S149" s="457">
        <f t="shared" si="72"/>
        <v>0</v>
      </c>
      <c r="T149" s="457">
        <f t="shared" si="72"/>
        <v>0</v>
      </c>
      <c r="U149" s="457">
        <f t="shared" si="72"/>
        <v>0</v>
      </c>
      <c r="V149" s="457">
        <f t="shared" si="72"/>
        <v>0</v>
      </c>
      <c r="W149" s="457">
        <f t="shared" si="72"/>
        <v>0</v>
      </c>
      <c r="X149" s="457">
        <f t="shared" si="72"/>
        <v>0</v>
      </c>
      <c r="Y149" s="457">
        <f t="shared" si="72"/>
        <v>0</v>
      </c>
      <c r="Z149" s="457">
        <f t="shared" si="72"/>
        <v>0</v>
      </c>
      <c r="AA149" s="457">
        <f t="shared" si="72"/>
        <v>0</v>
      </c>
      <c r="AB149" s="457">
        <f t="shared" si="72"/>
        <v>0</v>
      </c>
      <c r="AC149" s="457">
        <f t="shared" si="72"/>
        <v>0</v>
      </c>
      <c r="AD149" s="457">
        <f t="shared" si="72"/>
        <v>0</v>
      </c>
      <c r="AE149" s="457"/>
      <c r="AF149" s="457"/>
      <c r="AG149" s="457"/>
      <c r="AH149" s="463"/>
      <c r="AI149" s="457"/>
      <c r="AJ149" s="457"/>
      <c r="AK149" s="457"/>
      <c r="AL149" s="457"/>
      <c r="AM149" s="253"/>
      <c r="AZ149" s="254"/>
      <c r="BC149" s="249"/>
      <c r="BD149" s="249"/>
      <c r="BE149" s="249"/>
      <c r="BF149" s="249"/>
      <c r="BG149" s="249"/>
      <c r="BH149" s="249"/>
      <c r="BI149" s="249"/>
      <c r="BJ149" s="249"/>
      <c r="BK149" s="249"/>
      <c r="BL149" s="249"/>
      <c r="BM149" s="249"/>
      <c r="BN149" s="249"/>
      <c r="BO149" s="249"/>
      <c r="BP149" s="249"/>
      <c r="BQ149" s="249"/>
      <c r="BR149" s="249"/>
      <c r="BS149" s="249"/>
      <c r="BT149" s="249"/>
      <c r="BU149" s="249"/>
      <c r="BV149" s="249"/>
      <c r="BW149" s="249"/>
      <c r="BX149" s="249"/>
      <c r="BY149" s="249"/>
      <c r="BZ149" s="253"/>
      <c r="CA149" s="253"/>
      <c r="CB149" s="249"/>
      <c r="CC149" s="249"/>
    </row>
    <row r="150" spans="7:81" s="457" customFormat="1">
      <c r="G150" s="253"/>
      <c r="H150" s="253"/>
      <c r="I150" s="253"/>
      <c r="J150" s="248" t="s">
        <v>45</v>
      </c>
      <c r="K150" s="457">
        <f t="shared" si="68"/>
        <v>0</v>
      </c>
      <c r="L150" s="457">
        <f t="shared" si="69"/>
        <v>0</v>
      </c>
      <c r="M150" s="457">
        <f t="shared" si="70"/>
        <v>0</v>
      </c>
      <c r="N150" s="457">
        <f t="shared" si="71"/>
        <v>0</v>
      </c>
      <c r="O150" s="457">
        <f t="shared" si="72"/>
        <v>0</v>
      </c>
      <c r="P150" s="457">
        <f t="shared" si="72"/>
        <v>0</v>
      </c>
      <c r="Q150" s="457">
        <f t="shared" si="72"/>
        <v>0</v>
      </c>
      <c r="R150" s="457">
        <f t="shared" si="72"/>
        <v>0</v>
      </c>
      <c r="S150" s="457">
        <f t="shared" si="72"/>
        <v>0</v>
      </c>
      <c r="T150" s="457">
        <f t="shared" si="72"/>
        <v>0</v>
      </c>
      <c r="U150" s="457">
        <f t="shared" si="72"/>
        <v>0</v>
      </c>
      <c r="V150" s="457">
        <f t="shared" si="72"/>
        <v>0</v>
      </c>
      <c r="W150" s="457">
        <f t="shared" si="72"/>
        <v>0</v>
      </c>
      <c r="X150" s="457">
        <f t="shared" si="72"/>
        <v>0</v>
      </c>
      <c r="Y150" s="457">
        <f t="shared" si="72"/>
        <v>0</v>
      </c>
      <c r="Z150" s="457">
        <f t="shared" si="72"/>
        <v>0</v>
      </c>
      <c r="AA150" s="457">
        <f t="shared" si="72"/>
        <v>0</v>
      </c>
      <c r="AB150" s="457">
        <f t="shared" si="72"/>
        <v>0</v>
      </c>
      <c r="AC150" s="457">
        <f t="shared" si="72"/>
        <v>0</v>
      </c>
      <c r="AD150" s="457">
        <f t="shared" si="72"/>
        <v>0</v>
      </c>
      <c r="AH150" s="463"/>
      <c r="AM150" s="253"/>
      <c r="AN150" s="251"/>
      <c r="AO150" s="251"/>
      <c r="AP150" s="251"/>
      <c r="AQ150" s="251"/>
      <c r="AR150" s="251"/>
      <c r="AS150" s="251"/>
      <c r="AT150" s="251"/>
      <c r="AU150" s="251"/>
      <c r="AV150" s="251"/>
      <c r="AW150" s="251"/>
      <c r="AX150" s="251"/>
      <c r="AY150" s="251"/>
      <c r="AZ150" s="254"/>
      <c r="BA150" s="251"/>
      <c r="BB150" s="251"/>
      <c r="BC150" s="249"/>
      <c r="BD150" s="249"/>
      <c r="BE150" s="249"/>
      <c r="BF150" s="249"/>
      <c r="BG150" s="249"/>
      <c r="BH150" s="249"/>
      <c r="BI150" s="249"/>
      <c r="BJ150" s="249"/>
      <c r="BK150" s="249"/>
      <c r="BL150" s="249"/>
      <c r="BM150" s="249"/>
      <c r="BN150" s="249"/>
      <c r="BO150" s="249"/>
      <c r="BP150" s="249"/>
      <c r="BQ150" s="249"/>
      <c r="BR150" s="249"/>
      <c r="BS150" s="249"/>
      <c r="BT150" s="249"/>
      <c r="BU150" s="249"/>
      <c r="BV150" s="249"/>
      <c r="BW150" s="249"/>
      <c r="BX150" s="249"/>
      <c r="BY150" s="249"/>
      <c r="BZ150" s="253"/>
      <c r="CA150" s="253"/>
      <c r="CB150" s="249"/>
      <c r="CC150" s="249"/>
    </row>
    <row r="151" spans="7:81" s="457" customFormat="1">
      <c r="G151" s="253"/>
      <c r="H151" s="253"/>
      <c r="I151" s="253"/>
      <c r="J151" s="248" t="s">
        <v>121</v>
      </c>
      <c r="K151" s="520">
        <f>SUM(K135:L150)</f>
        <v>0</v>
      </c>
      <c r="L151" s="520"/>
      <c r="M151" s="520">
        <f>SUM(M135:N150)</f>
        <v>0</v>
      </c>
      <c r="N151" s="520"/>
      <c r="O151" s="520">
        <f>SUM(O135:P150)</f>
        <v>0</v>
      </c>
      <c r="P151" s="520"/>
      <c r="Q151" s="520">
        <f>SUM(Q135:R150)</f>
        <v>0</v>
      </c>
      <c r="R151" s="520"/>
      <c r="S151" s="520">
        <f>SUM(S135:T150)</f>
        <v>0</v>
      </c>
      <c r="T151" s="520"/>
      <c r="U151" s="520">
        <f>SUM(U135:V150)</f>
        <v>0</v>
      </c>
      <c r="V151" s="520"/>
      <c r="W151" s="520">
        <f>SUM(W135:X150)</f>
        <v>0</v>
      </c>
      <c r="X151" s="520"/>
      <c r="Y151" s="520">
        <f>SUM(Y135:Z150)</f>
        <v>0</v>
      </c>
      <c r="Z151" s="520"/>
      <c r="AA151" s="457">
        <f t="shared" ref="AA151" si="73">SUM(AA135:AB150)</f>
        <v>0</v>
      </c>
      <c r="AC151" s="457">
        <f t="shared" ref="AC151" si="74">SUM(AC135:AD150)</f>
        <v>0</v>
      </c>
      <c r="AH151" s="463"/>
      <c r="AM151" s="253"/>
      <c r="AN151" s="251"/>
      <c r="AO151" s="251"/>
      <c r="AP151" s="251"/>
      <c r="AQ151" s="251"/>
      <c r="AR151" s="251"/>
      <c r="AS151" s="251"/>
      <c r="AT151" s="251"/>
      <c r="AU151" s="251"/>
      <c r="AV151" s="251"/>
      <c r="AW151" s="251"/>
      <c r="AX151" s="251"/>
      <c r="AY151" s="251"/>
      <c r="AZ151" s="254"/>
      <c r="BA151" s="251"/>
      <c r="BB151" s="251"/>
      <c r="BC151" s="249"/>
      <c r="BD151" s="249"/>
      <c r="BE151" s="249"/>
      <c r="BF151" s="249"/>
      <c r="BG151" s="249"/>
      <c r="BH151" s="249"/>
      <c r="BI151" s="249"/>
      <c r="BJ151" s="249"/>
      <c r="BK151" s="249"/>
      <c r="BL151" s="249"/>
      <c r="BM151" s="249"/>
      <c r="BN151" s="249"/>
      <c r="BO151" s="249"/>
      <c r="BP151" s="249"/>
      <c r="BQ151" s="249"/>
      <c r="BR151" s="249"/>
      <c r="BS151" s="249"/>
      <c r="BT151" s="249"/>
      <c r="BU151" s="249"/>
      <c r="BV151" s="249"/>
      <c r="BW151" s="249"/>
      <c r="BX151" s="249"/>
      <c r="BY151" s="249"/>
      <c r="BZ151" s="253"/>
      <c r="CA151" s="253"/>
      <c r="CB151" s="249"/>
      <c r="CC151" s="249"/>
    </row>
    <row r="152" spans="7:81" s="457" customFormat="1">
      <c r="G152" s="253"/>
      <c r="H152" s="478">
        <f>IF(MAX(K152:AD152)&gt;Pack.VM.Thresh.MaxCap,1,0)</f>
        <v>0</v>
      </c>
      <c r="I152" s="480">
        <f>IF(MAX(K152:AD152)&gt;Pack.VM.Thresh.Disk.Exceed,1,0)</f>
        <v>0</v>
      </c>
      <c r="J152" s="248" t="s">
        <v>123</v>
      </c>
      <c r="K152" s="519">
        <f>K151/VDSR.Total.HD</f>
        <v>0</v>
      </c>
      <c r="L152" s="519"/>
      <c r="M152" s="519">
        <f>M151/VDSR.Total.HD</f>
        <v>0</v>
      </c>
      <c r="N152" s="519"/>
      <c r="O152" s="519">
        <f>O151/VDSR.Total.HD</f>
        <v>0</v>
      </c>
      <c r="P152" s="519"/>
      <c r="Q152" s="519">
        <f>Q151/VDSR.Total.HD</f>
        <v>0</v>
      </c>
      <c r="R152" s="519"/>
      <c r="S152" s="519">
        <f>S151/VDSR.Total.HD</f>
        <v>0</v>
      </c>
      <c r="T152" s="519"/>
      <c r="U152" s="519">
        <f>U151/VDSR.Total.HD</f>
        <v>0</v>
      </c>
      <c r="V152" s="519"/>
      <c r="W152" s="519">
        <f>W151/VDSR.Total.HD</f>
        <v>0</v>
      </c>
      <c r="X152" s="519"/>
      <c r="Y152" s="519">
        <f>Y151/VDSR.Total.HD</f>
        <v>0</v>
      </c>
      <c r="Z152" s="519"/>
      <c r="AA152" s="519">
        <f>AA151/VDSR.Total.HD</f>
        <v>0</v>
      </c>
      <c r="AB152" s="519"/>
      <c r="AC152" s="519">
        <f>AC151/VDSR.Total.HD</f>
        <v>0</v>
      </c>
      <c r="AD152" s="519"/>
      <c r="AH152" s="463"/>
      <c r="AM152" s="253"/>
      <c r="AN152" s="251"/>
      <c r="AO152" s="251"/>
      <c r="AP152" s="251"/>
      <c r="AQ152" s="251"/>
      <c r="AR152" s="251"/>
      <c r="AS152" s="251"/>
      <c r="AT152" s="251"/>
      <c r="AU152" s="251"/>
      <c r="AV152" s="251"/>
      <c r="AW152" s="251"/>
      <c r="AX152" s="251"/>
      <c r="AY152" s="251"/>
      <c r="AZ152" s="254"/>
      <c r="BA152" s="251"/>
      <c r="BB152" s="251"/>
      <c r="BC152" s="249"/>
      <c r="BD152" s="249"/>
      <c r="BE152" s="249"/>
      <c r="BF152" s="249"/>
      <c r="BG152" s="249"/>
      <c r="BH152" s="249"/>
      <c r="BI152" s="249"/>
      <c r="BJ152" s="249"/>
      <c r="BK152" s="249"/>
      <c r="BL152" s="249"/>
      <c r="BM152" s="249"/>
      <c r="BN152" s="249"/>
      <c r="BO152" s="249"/>
      <c r="BP152" s="249"/>
      <c r="BQ152" s="249"/>
      <c r="BR152" s="249"/>
      <c r="BS152" s="249"/>
      <c r="BT152" s="249"/>
      <c r="BU152" s="249"/>
      <c r="BV152" s="249"/>
      <c r="BW152" s="249"/>
      <c r="BX152" s="249"/>
      <c r="BY152" s="249"/>
      <c r="BZ152" s="253"/>
      <c r="CA152" s="253"/>
      <c r="CB152" s="249"/>
      <c r="CC152" s="249"/>
    </row>
    <row r="153" spans="7:81" s="249" customFormat="1">
      <c r="G153" s="253"/>
      <c r="H153" s="253"/>
      <c r="I153" s="253"/>
      <c r="J153" s="248"/>
      <c r="K153" s="248"/>
      <c r="L153" s="457"/>
      <c r="M153" s="457"/>
      <c r="N153" s="457"/>
      <c r="O153" s="457"/>
      <c r="P153" s="457"/>
      <c r="Q153" s="457"/>
      <c r="R153" s="457"/>
      <c r="S153" s="457"/>
      <c r="T153" s="457"/>
      <c r="U153" s="457"/>
      <c r="V153" s="457"/>
      <c r="W153" s="457"/>
      <c r="X153" s="457"/>
      <c r="Y153" s="457"/>
      <c r="Z153" s="457"/>
      <c r="AA153" s="248"/>
      <c r="AB153" s="457"/>
      <c r="AC153" s="457"/>
      <c r="AD153" s="457"/>
      <c r="AE153" s="457"/>
      <c r="AF153" s="457"/>
      <c r="AG153" s="457"/>
      <c r="AH153" s="463"/>
      <c r="AI153" s="457"/>
      <c r="AJ153" s="457"/>
      <c r="AK153" s="457"/>
      <c r="AL153" s="457"/>
      <c r="AM153" s="253"/>
      <c r="AN153" s="251"/>
      <c r="AO153" s="251"/>
      <c r="AP153" s="251"/>
      <c r="AQ153" s="251"/>
      <c r="AR153" s="251"/>
      <c r="AS153" s="251"/>
      <c r="AT153" s="251"/>
      <c r="AU153" s="251"/>
      <c r="AV153" s="251"/>
      <c r="AW153" s="251"/>
      <c r="AX153" s="251"/>
      <c r="AY153" s="251"/>
      <c r="AZ153" s="254"/>
      <c r="BA153" s="251"/>
      <c r="BB153" s="251"/>
      <c r="BZ153" s="253"/>
      <c r="CA153" s="253"/>
    </row>
    <row r="154" spans="7:81" s="249" customFormat="1">
      <c r="G154" s="253"/>
      <c r="H154" s="253"/>
      <c r="I154" s="253"/>
      <c r="J154" s="248"/>
      <c r="K154" s="248"/>
      <c r="L154" s="457"/>
      <c r="M154" s="457"/>
      <c r="N154" s="457"/>
      <c r="O154" s="457"/>
      <c r="P154" s="457"/>
      <c r="Q154" s="457"/>
      <c r="R154" s="457"/>
      <c r="S154" s="457"/>
      <c r="T154" s="457"/>
      <c r="U154" s="457"/>
      <c r="V154" s="457"/>
      <c r="W154" s="457"/>
      <c r="X154" s="457"/>
      <c r="Y154" s="457"/>
      <c r="Z154" s="457"/>
      <c r="AA154" s="248"/>
      <c r="AB154" s="457"/>
      <c r="AC154" s="457"/>
      <c r="AD154" s="457"/>
      <c r="AE154" s="457"/>
      <c r="AF154" s="457"/>
      <c r="AG154" s="457"/>
      <c r="AH154" s="463"/>
      <c r="AI154" s="457"/>
      <c r="AJ154" s="457"/>
      <c r="AK154" s="457"/>
      <c r="AL154" s="457"/>
      <c r="AM154" s="253"/>
      <c r="AN154" s="251"/>
      <c r="AO154" s="251"/>
      <c r="AP154" s="251"/>
      <c r="AQ154" s="251"/>
      <c r="AR154" s="251"/>
      <c r="AS154" s="251"/>
      <c r="AT154" s="251"/>
      <c r="AU154" s="251"/>
      <c r="AV154" s="251"/>
      <c r="AW154" s="251"/>
      <c r="AX154" s="251"/>
      <c r="AY154" s="251"/>
      <c r="AZ154" s="254"/>
      <c r="BA154" s="251"/>
      <c r="BB154" s="251"/>
      <c r="BZ154" s="253"/>
      <c r="CA154" s="253"/>
    </row>
    <row r="155" spans="7:81" s="249" customFormat="1">
      <c r="G155" s="253"/>
      <c r="H155" s="253"/>
      <c r="I155" s="253"/>
      <c r="J155" s="248"/>
      <c r="K155" s="248"/>
      <c r="L155" s="457"/>
      <c r="M155" s="457"/>
      <c r="N155" s="457"/>
      <c r="O155" s="457"/>
      <c r="P155" s="457"/>
      <c r="Q155" s="457"/>
      <c r="R155" s="457"/>
      <c r="S155" s="457"/>
      <c r="T155" s="457"/>
      <c r="U155" s="457"/>
      <c r="V155" s="457"/>
      <c r="W155" s="457"/>
      <c r="X155" s="457"/>
      <c r="Y155" s="457"/>
      <c r="Z155" s="457"/>
      <c r="AA155" s="248"/>
      <c r="AB155" s="457"/>
      <c r="AC155" s="457"/>
      <c r="AD155" s="457"/>
      <c r="AE155" s="457"/>
      <c r="AF155" s="457"/>
      <c r="AG155" s="457"/>
      <c r="AH155" s="463"/>
      <c r="AI155" s="457"/>
      <c r="AJ155" s="457"/>
      <c r="AK155" s="457"/>
      <c r="AL155" s="457"/>
      <c r="AM155" s="253"/>
      <c r="AN155" s="251"/>
      <c r="AO155" s="251"/>
      <c r="AP155" s="251"/>
      <c r="AQ155" s="251"/>
      <c r="AR155" s="251"/>
      <c r="AS155" s="251"/>
      <c r="AT155" s="251"/>
      <c r="AU155" s="251"/>
      <c r="AV155" s="251"/>
      <c r="AW155" s="251"/>
      <c r="AX155" s="251"/>
      <c r="AY155" s="251"/>
      <c r="AZ155" s="254"/>
      <c r="BA155" s="251"/>
      <c r="BB155" s="251"/>
      <c r="BZ155" s="253"/>
      <c r="CA155" s="253"/>
    </row>
    <row r="156" spans="7:81" s="249" customFormat="1">
      <c r="G156" s="253"/>
      <c r="H156" s="253"/>
      <c r="I156" s="253"/>
      <c r="J156" s="248"/>
      <c r="K156" s="248"/>
      <c r="L156" s="457"/>
      <c r="M156" s="457"/>
      <c r="N156" s="457"/>
      <c r="O156" s="457"/>
      <c r="P156" s="457"/>
      <c r="Q156" s="457"/>
      <c r="R156" s="457"/>
      <c r="S156" s="457"/>
      <c r="T156" s="457"/>
      <c r="U156" s="457"/>
      <c r="V156" s="457"/>
      <c r="W156" s="457"/>
      <c r="X156" s="457"/>
      <c r="Y156" s="457"/>
      <c r="Z156" s="457"/>
      <c r="AA156" s="457"/>
      <c r="AB156" s="457"/>
      <c r="AC156" s="457"/>
      <c r="AD156" s="457"/>
      <c r="AE156" s="457"/>
      <c r="AF156" s="457"/>
      <c r="AG156" s="457"/>
      <c r="AH156" s="463"/>
      <c r="AI156" s="457"/>
      <c r="AJ156" s="457"/>
      <c r="AK156" s="457"/>
      <c r="AL156" s="457"/>
      <c r="AM156" s="253"/>
      <c r="AN156" s="251"/>
      <c r="AO156" s="251"/>
      <c r="AP156" s="251"/>
      <c r="AQ156" s="251"/>
      <c r="AR156" s="251"/>
      <c r="AS156" s="251"/>
      <c r="AT156" s="251"/>
      <c r="AU156" s="251"/>
      <c r="AV156" s="251"/>
      <c r="AW156" s="251"/>
      <c r="AX156" s="251"/>
      <c r="AY156" s="251"/>
      <c r="AZ156" s="254"/>
      <c r="BA156" s="251"/>
      <c r="BB156" s="251"/>
      <c r="BZ156" s="253"/>
      <c r="CA156" s="253"/>
    </row>
    <row r="157" spans="7:81" s="249" customFormat="1">
      <c r="G157" s="253"/>
      <c r="H157" s="253"/>
      <c r="I157" s="253"/>
      <c r="J157" s="248"/>
      <c r="K157" s="248"/>
      <c r="L157" s="457"/>
      <c r="M157" s="457"/>
      <c r="N157" s="457"/>
      <c r="O157" s="457"/>
      <c r="P157" s="457"/>
      <c r="Q157" s="457"/>
      <c r="R157" s="457"/>
      <c r="S157" s="457"/>
      <c r="T157" s="457"/>
      <c r="U157" s="457"/>
      <c r="V157" s="457"/>
      <c r="W157" s="457"/>
      <c r="X157" s="457"/>
      <c r="Y157" s="457"/>
      <c r="Z157" s="457"/>
      <c r="AA157" s="457"/>
      <c r="AB157" s="457"/>
      <c r="AC157" s="457"/>
      <c r="AD157" s="457"/>
      <c r="AE157" s="457"/>
      <c r="AF157" s="457"/>
      <c r="AG157" s="457"/>
      <c r="AH157" s="463"/>
      <c r="AI157" s="457"/>
      <c r="AJ157" s="457"/>
      <c r="AK157" s="457"/>
      <c r="AL157" s="457"/>
      <c r="AM157" s="253"/>
      <c r="AN157" s="251"/>
      <c r="AO157" s="251"/>
      <c r="AP157" s="251"/>
      <c r="AQ157" s="251"/>
      <c r="AR157" s="251"/>
      <c r="AS157" s="251"/>
      <c r="AT157" s="251"/>
      <c r="AU157" s="251"/>
      <c r="AV157" s="251"/>
      <c r="AW157" s="251"/>
      <c r="AX157" s="251"/>
      <c r="AY157" s="251"/>
      <c r="AZ157" s="254"/>
      <c r="BA157" s="251"/>
      <c r="BB157" s="251"/>
      <c r="BZ157" s="253"/>
      <c r="CA157" s="253"/>
    </row>
    <row r="158" spans="7:81" s="249" customFormat="1">
      <c r="G158" s="253"/>
      <c r="H158" s="253"/>
      <c r="I158" s="253"/>
      <c r="J158" s="248"/>
      <c r="K158" s="248"/>
      <c r="L158" s="457"/>
      <c r="M158" s="457"/>
      <c r="N158" s="457"/>
      <c r="O158" s="457"/>
      <c r="P158" s="457"/>
      <c r="Q158" s="457"/>
      <c r="R158" s="457"/>
      <c r="S158" s="457"/>
      <c r="T158" s="457"/>
      <c r="U158" s="457"/>
      <c r="V158" s="457"/>
      <c r="W158" s="457"/>
      <c r="X158" s="457"/>
      <c r="Y158" s="457"/>
      <c r="Z158" s="457"/>
      <c r="AA158" s="457"/>
      <c r="AB158" s="457"/>
      <c r="AC158" s="457"/>
      <c r="AD158" s="457"/>
      <c r="AE158" s="457"/>
      <c r="AF158" s="457"/>
      <c r="AG158" s="457"/>
      <c r="AH158" s="463"/>
      <c r="AI158" s="457"/>
      <c r="AJ158" s="457"/>
      <c r="AK158" s="457"/>
      <c r="AL158" s="457"/>
      <c r="AM158" s="253"/>
      <c r="AN158" s="251"/>
      <c r="AO158" s="251"/>
      <c r="AP158" s="251"/>
      <c r="AQ158" s="251"/>
      <c r="AR158" s="251"/>
      <c r="AS158" s="251"/>
      <c r="AT158" s="251"/>
      <c r="AU158" s="251"/>
      <c r="AV158" s="251"/>
      <c r="AW158" s="251"/>
      <c r="AX158" s="251"/>
      <c r="AY158" s="251"/>
      <c r="AZ158" s="254"/>
      <c r="BA158" s="251"/>
      <c r="BB158" s="251"/>
      <c r="BZ158" s="253"/>
      <c r="CA158" s="253"/>
    </row>
    <row r="159" spans="7:81" s="249" customFormat="1">
      <c r="G159" s="253"/>
      <c r="H159" s="253"/>
      <c r="I159" s="253"/>
      <c r="J159" s="248"/>
      <c r="K159" s="248"/>
      <c r="L159" s="457"/>
      <c r="M159" s="457"/>
      <c r="N159" s="457"/>
      <c r="O159" s="457"/>
      <c r="P159" s="457"/>
      <c r="Q159" s="457"/>
      <c r="R159" s="457"/>
      <c r="S159" s="457"/>
      <c r="T159" s="457"/>
      <c r="U159" s="457"/>
      <c r="V159" s="457"/>
      <c r="W159" s="457"/>
      <c r="X159" s="457"/>
      <c r="Y159" s="457"/>
      <c r="Z159" s="457"/>
      <c r="AA159" s="457"/>
      <c r="AB159" s="457"/>
      <c r="AC159" s="457"/>
      <c r="AD159" s="457"/>
      <c r="AE159" s="457"/>
      <c r="AF159" s="457"/>
      <c r="AG159" s="457"/>
      <c r="AH159" s="463"/>
      <c r="AI159" s="457"/>
      <c r="AJ159" s="457"/>
      <c r="AK159" s="457"/>
      <c r="AL159" s="457"/>
      <c r="AM159" s="253"/>
      <c r="AN159" s="251"/>
      <c r="AO159" s="251"/>
      <c r="AP159" s="251"/>
      <c r="AQ159" s="251"/>
      <c r="AR159" s="251"/>
      <c r="AS159" s="251"/>
      <c r="AT159" s="251"/>
      <c r="AU159" s="251"/>
      <c r="AV159" s="251"/>
      <c r="AW159" s="251"/>
      <c r="AX159" s="251"/>
      <c r="AY159" s="251"/>
      <c r="AZ159" s="254"/>
      <c r="BA159" s="251"/>
      <c r="BB159" s="251"/>
      <c r="BZ159" s="253"/>
      <c r="CA159" s="253"/>
    </row>
    <row r="160" spans="7:81" s="249" customFormat="1">
      <c r="G160" s="253"/>
      <c r="H160" s="253"/>
      <c r="I160" s="253"/>
      <c r="J160" s="248"/>
      <c r="K160" s="248"/>
      <c r="L160" s="457"/>
      <c r="M160" s="457"/>
      <c r="N160" s="457"/>
      <c r="O160" s="457"/>
      <c r="P160" s="457"/>
      <c r="Q160" s="457"/>
      <c r="R160" s="457"/>
      <c r="S160" s="457"/>
      <c r="T160" s="457"/>
      <c r="U160" s="457"/>
      <c r="V160" s="457"/>
      <c r="W160" s="457"/>
      <c r="X160" s="457"/>
      <c r="Y160" s="457"/>
      <c r="Z160" s="457"/>
      <c r="AA160" s="457"/>
      <c r="AB160" s="457"/>
      <c r="AC160" s="457"/>
      <c r="AD160" s="457"/>
      <c r="AE160" s="457"/>
      <c r="AF160" s="457"/>
      <c r="AG160" s="457"/>
      <c r="AH160" s="463"/>
      <c r="AI160" s="457"/>
      <c r="AJ160" s="457"/>
      <c r="AK160" s="457"/>
      <c r="AL160" s="457"/>
      <c r="AM160" s="253"/>
      <c r="AN160" s="251"/>
      <c r="AO160" s="251"/>
      <c r="AP160" s="251"/>
      <c r="AQ160" s="251"/>
      <c r="AR160" s="251"/>
      <c r="AS160" s="251"/>
      <c r="AT160" s="251"/>
      <c r="AU160" s="251"/>
      <c r="AV160" s="251"/>
      <c r="AW160" s="251"/>
      <c r="AX160" s="251"/>
      <c r="AY160" s="251"/>
      <c r="AZ160" s="254"/>
      <c r="BA160" s="251"/>
      <c r="BB160" s="251"/>
      <c r="BZ160" s="253"/>
      <c r="CA160" s="253"/>
    </row>
    <row r="161" spans="2:79" s="249" customFormat="1">
      <c r="G161" s="253"/>
      <c r="H161" s="253"/>
      <c r="I161" s="253"/>
      <c r="J161" s="248"/>
      <c r="K161" s="248"/>
      <c r="L161" s="457"/>
      <c r="M161" s="457"/>
      <c r="N161" s="457"/>
      <c r="O161" s="457"/>
      <c r="P161" s="457"/>
      <c r="Q161" s="457"/>
      <c r="R161" s="457"/>
      <c r="S161" s="457"/>
      <c r="T161" s="457"/>
      <c r="U161" s="457"/>
      <c r="V161" s="457"/>
      <c r="W161" s="457"/>
      <c r="X161" s="457"/>
      <c r="Y161" s="457"/>
      <c r="Z161" s="457"/>
      <c r="AA161" s="457"/>
      <c r="AB161" s="457"/>
      <c r="AC161" s="457"/>
      <c r="AD161" s="457"/>
      <c r="AE161" s="457"/>
      <c r="AF161" s="457"/>
      <c r="AG161" s="457"/>
      <c r="AH161" s="463"/>
      <c r="AI161" s="457"/>
      <c r="AJ161" s="457"/>
      <c r="AK161" s="457"/>
      <c r="AL161" s="457"/>
      <c r="AM161" s="253"/>
      <c r="AN161" s="251"/>
      <c r="AO161" s="251"/>
      <c r="AP161" s="251"/>
      <c r="AQ161" s="251"/>
      <c r="AR161" s="251"/>
      <c r="AS161" s="251"/>
      <c r="AT161" s="251"/>
      <c r="AU161" s="251"/>
      <c r="AV161" s="251"/>
      <c r="AW161" s="251"/>
      <c r="AX161" s="251"/>
      <c r="AY161" s="251"/>
      <c r="AZ161" s="254"/>
      <c r="BA161" s="251"/>
      <c r="BB161" s="251"/>
      <c r="BZ161" s="253"/>
      <c r="CA161" s="253"/>
    </row>
    <row r="162" spans="2:79" s="249" customFormat="1">
      <c r="G162" s="253"/>
      <c r="H162" s="253"/>
      <c r="I162" s="253"/>
      <c r="J162" s="248"/>
      <c r="K162" s="248"/>
      <c r="L162" s="457"/>
      <c r="M162" s="457"/>
      <c r="N162" s="457"/>
      <c r="O162" s="457"/>
      <c r="P162" s="457"/>
      <c r="Q162" s="457"/>
      <c r="R162" s="457"/>
      <c r="S162" s="457"/>
      <c r="T162" s="457"/>
      <c r="U162" s="457"/>
      <c r="V162" s="457"/>
      <c r="W162" s="457"/>
      <c r="X162" s="457"/>
      <c r="Y162" s="457"/>
      <c r="Z162" s="457"/>
      <c r="AA162" s="457"/>
      <c r="AB162" s="457"/>
      <c r="AC162" s="457"/>
      <c r="AD162" s="457"/>
      <c r="AE162" s="457"/>
      <c r="AF162" s="457"/>
      <c r="AG162" s="457"/>
      <c r="AH162" s="463"/>
      <c r="AI162" s="463"/>
      <c r="AJ162" s="463"/>
      <c r="AK162" s="463"/>
      <c r="AL162" s="463"/>
      <c r="AM162" s="459"/>
      <c r="AN162" s="461"/>
      <c r="AO162" s="461"/>
      <c r="AP162" s="461"/>
      <c r="AQ162" s="461"/>
      <c r="AR162" s="461"/>
      <c r="AS162" s="461"/>
      <c r="AT162" s="461"/>
      <c r="AU162" s="461"/>
      <c r="AV162" s="461"/>
      <c r="AW162" s="461"/>
      <c r="AX162" s="461"/>
      <c r="AY162" s="461"/>
      <c r="AZ162" s="462"/>
      <c r="BA162" s="461"/>
      <c r="BB162" s="461"/>
      <c r="BC162" s="458"/>
      <c r="BD162" s="458"/>
      <c r="BE162" s="458"/>
      <c r="BF162" s="458"/>
      <c r="BG162" s="458"/>
      <c r="BH162" s="458"/>
      <c r="BI162" s="458"/>
      <c r="BJ162" s="458"/>
      <c r="BK162" s="458"/>
      <c r="BL162" s="458"/>
      <c r="BM162" s="458"/>
      <c r="BN162" s="458"/>
      <c r="BO162" s="458"/>
      <c r="BP162" s="458"/>
      <c r="BQ162" s="458"/>
      <c r="BR162" s="458"/>
      <c r="BS162" s="458"/>
      <c r="BT162" s="458"/>
      <c r="BU162" s="458"/>
      <c r="BZ162" s="253"/>
      <c r="CA162" s="253"/>
    </row>
    <row r="163" spans="2:79" s="249" customFormat="1">
      <c r="G163" s="253"/>
      <c r="H163" s="253"/>
      <c r="I163" s="253"/>
      <c r="J163" s="248"/>
      <c r="K163" s="248"/>
      <c r="L163" s="457"/>
      <c r="M163" s="457"/>
      <c r="N163" s="457"/>
      <c r="O163" s="457"/>
      <c r="P163" s="457"/>
      <c r="Q163" s="457"/>
      <c r="R163" s="457"/>
      <c r="S163" s="457"/>
      <c r="T163" s="457"/>
      <c r="U163" s="457"/>
      <c r="V163" s="457"/>
      <c r="W163" s="457"/>
      <c r="X163" s="457"/>
      <c r="Y163" s="457"/>
      <c r="Z163" s="457"/>
      <c r="AA163" s="457"/>
      <c r="AB163" s="457"/>
      <c r="AC163" s="457"/>
      <c r="AD163" s="457"/>
      <c r="AE163" s="457"/>
      <c r="AF163" s="457"/>
      <c r="AG163" s="457"/>
      <c r="AH163" s="463"/>
      <c r="AI163" s="463"/>
      <c r="AJ163" s="463"/>
      <c r="AK163" s="463"/>
      <c r="AL163" s="463"/>
      <c r="AM163" s="459"/>
      <c r="AN163" s="461"/>
      <c r="AO163" s="461"/>
      <c r="AP163" s="461"/>
      <c r="AQ163" s="461"/>
      <c r="AR163" s="461"/>
      <c r="AS163" s="461"/>
      <c r="AT163" s="461"/>
      <c r="AU163" s="461"/>
      <c r="AV163" s="461"/>
      <c r="AW163" s="461"/>
      <c r="AX163" s="461"/>
      <c r="AY163" s="461"/>
      <c r="AZ163" s="462"/>
      <c r="BA163" s="461"/>
      <c r="BB163" s="461"/>
      <c r="BC163" s="458"/>
      <c r="BD163" s="458"/>
      <c r="BE163" s="458"/>
      <c r="BF163" s="458"/>
      <c r="BG163" s="458"/>
      <c r="BH163" s="458"/>
      <c r="BI163" s="458"/>
      <c r="BJ163" s="458"/>
      <c r="BK163" s="458"/>
      <c r="BL163" s="458"/>
      <c r="BM163" s="458"/>
      <c r="BN163" s="458"/>
      <c r="BO163" s="458"/>
      <c r="BP163" s="458"/>
      <c r="BQ163" s="458"/>
      <c r="BR163" s="458"/>
      <c r="BS163" s="458"/>
      <c r="BT163" s="458"/>
      <c r="BU163" s="458"/>
      <c r="BZ163" s="253"/>
      <c r="CA163" s="253"/>
    </row>
    <row r="164" spans="2:79" s="249" customFormat="1">
      <c r="G164" s="253"/>
      <c r="H164" s="253"/>
      <c r="I164" s="253"/>
      <c r="J164" s="248"/>
      <c r="K164" s="248"/>
      <c r="L164" s="457"/>
      <c r="M164" s="457"/>
      <c r="N164" s="457"/>
      <c r="O164" s="457"/>
      <c r="P164" s="457"/>
      <c r="Q164" s="457"/>
      <c r="R164" s="457"/>
      <c r="S164" s="457"/>
      <c r="T164" s="457"/>
      <c r="U164" s="457"/>
      <c r="V164" s="457"/>
      <c r="W164" s="457"/>
      <c r="X164" s="457"/>
      <c r="Y164" s="457"/>
      <c r="Z164" s="457"/>
      <c r="AA164" s="457"/>
      <c r="AB164" s="457"/>
      <c r="AC164" s="457"/>
      <c r="AD164" s="457"/>
      <c r="AE164" s="457"/>
      <c r="AF164" s="457"/>
      <c r="AG164" s="457"/>
      <c r="AH164" s="463"/>
      <c r="AI164" s="463"/>
      <c r="AJ164" s="463"/>
      <c r="AK164" s="463"/>
      <c r="AL164" s="463"/>
      <c r="AM164" s="459"/>
      <c r="AN164" s="461"/>
      <c r="AO164" s="461"/>
      <c r="AP164" s="461"/>
      <c r="AQ164" s="461"/>
      <c r="AR164" s="461"/>
      <c r="AS164" s="461"/>
      <c r="AT164" s="461"/>
      <c r="AU164" s="461"/>
      <c r="AV164" s="461"/>
      <c r="AW164" s="461"/>
      <c r="AX164" s="461"/>
      <c r="AY164" s="461"/>
      <c r="AZ164" s="462"/>
      <c r="BA164" s="461"/>
      <c r="BB164" s="461"/>
      <c r="BC164" s="458"/>
      <c r="BD164" s="458"/>
      <c r="BE164" s="458"/>
      <c r="BF164" s="458"/>
      <c r="BG164" s="458"/>
      <c r="BH164" s="458"/>
      <c r="BI164" s="458"/>
      <c r="BJ164" s="458"/>
      <c r="BK164" s="458"/>
      <c r="BL164" s="458"/>
      <c r="BM164" s="458"/>
      <c r="BN164" s="458"/>
      <c r="BO164" s="458"/>
      <c r="BP164" s="458"/>
      <c r="BQ164" s="458"/>
      <c r="BR164" s="458"/>
      <c r="BS164" s="458"/>
      <c r="BT164" s="458"/>
      <c r="BU164" s="458"/>
      <c r="BZ164" s="253"/>
      <c r="CA164" s="253"/>
    </row>
    <row r="165" spans="2:79" s="249" customFormat="1">
      <c r="G165" s="253"/>
      <c r="H165" s="253"/>
      <c r="I165" s="253"/>
      <c r="J165" s="248"/>
      <c r="K165" s="248"/>
      <c r="L165" s="457"/>
      <c r="M165" s="457"/>
      <c r="N165" s="457"/>
      <c r="O165" s="457"/>
      <c r="P165" s="457"/>
      <c r="Q165" s="457"/>
      <c r="R165" s="457"/>
      <c r="S165" s="457"/>
      <c r="T165" s="457"/>
      <c r="U165" s="457"/>
      <c r="V165" s="457"/>
      <c r="W165" s="457"/>
      <c r="X165" s="457"/>
      <c r="Y165" s="457"/>
      <c r="Z165" s="457"/>
      <c r="AA165" s="457"/>
      <c r="AB165" s="457"/>
      <c r="AC165" s="457"/>
      <c r="AD165" s="457"/>
      <c r="AE165" s="457"/>
      <c r="AF165" s="457"/>
      <c r="AG165" s="457"/>
      <c r="AH165" s="463"/>
      <c r="AI165" s="463"/>
      <c r="AJ165" s="463"/>
      <c r="AK165" s="463"/>
      <c r="AL165" s="463"/>
      <c r="AM165" s="459"/>
      <c r="AN165" s="461"/>
      <c r="AO165" s="461"/>
      <c r="AP165" s="461"/>
      <c r="AQ165" s="461"/>
      <c r="AR165" s="461"/>
      <c r="AS165" s="461"/>
      <c r="AT165" s="461"/>
      <c r="AU165" s="461"/>
      <c r="AV165" s="461"/>
      <c r="AW165" s="461"/>
      <c r="AX165" s="461"/>
      <c r="AY165" s="461"/>
      <c r="AZ165" s="462"/>
      <c r="BA165" s="461"/>
      <c r="BB165" s="461"/>
      <c r="BC165" s="458"/>
      <c r="BD165" s="458"/>
      <c r="BE165" s="458"/>
      <c r="BF165" s="458"/>
      <c r="BG165" s="458"/>
      <c r="BH165" s="458"/>
      <c r="BI165" s="458"/>
      <c r="BJ165" s="458"/>
      <c r="BK165" s="458"/>
      <c r="BL165" s="458"/>
      <c r="BM165" s="458"/>
      <c r="BN165" s="458"/>
      <c r="BO165" s="458"/>
      <c r="BP165" s="458"/>
      <c r="BQ165" s="458"/>
      <c r="BR165" s="458"/>
      <c r="BS165" s="458"/>
      <c r="BT165" s="458"/>
      <c r="BU165" s="458"/>
      <c r="BZ165" s="253"/>
      <c r="CA165" s="253"/>
    </row>
    <row r="166" spans="2:79" s="249" customFormat="1">
      <c r="G166" s="253"/>
      <c r="H166" s="253"/>
      <c r="I166" s="253"/>
      <c r="J166" s="248"/>
      <c r="K166" s="248"/>
      <c r="L166" s="457"/>
      <c r="M166" s="457"/>
      <c r="N166" s="457"/>
      <c r="O166" s="457"/>
      <c r="P166" s="457"/>
      <c r="Q166" s="457"/>
      <c r="R166" s="457"/>
      <c r="S166" s="457"/>
      <c r="T166" s="457"/>
      <c r="U166" s="457"/>
      <c r="V166" s="457"/>
      <c r="W166" s="457"/>
      <c r="X166" s="457"/>
      <c r="Y166" s="457"/>
      <c r="Z166" s="457"/>
      <c r="AA166" s="457"/>
      <c r="AB166" s="457"/>
      <c r="AC166" s="457"/>
      <c r="AD166" s="457"/>
      <c r="AE166" s="457"/>
      <c r="AF166" s="457"/>
      <c r="AG166" s="457"/>
      <c r="AH166" s="463"/>
      <c r="AI166" s="463"/>
      <c r="AJ166" s="463"/>
      <c r="AK166" s="463"/>
      <c r="AL166" s="463"/>
      <c r="AM166" s="459"/>
      <c r="AN166" s="461"/>
      <c r="AO166" s="461"/>
      <c r="AP166" s="461"/>
      <c r="AQ166" s="461"/>
      <c r="AR166" s="461"/>
      <c r="AS166" s="461"/>
      <c r="AT166" s="461"/>
      <c r="AU166" s="461"/>
      <c r="AV166" s="461"/>
      <c r="AW166" s="461"/>
      <c r="AX166" s="461"/>
      <c r="AY166" s="461"/>
      <c r="AZ166" s="462"/>
      <c r="BA166" s="461"/>
      <c r="BB166" s="461"/>
      <c r="BC166" s="458"/>
      <c r="BD166" s="458"/>
      <c r="BE166" s="458"/>
      <c r="BF166" s="458"/>
      <c r="BG166" s="458"/>
      <c r="BH166" s="458"/>
      <c r="BI166" s="458"/>
      <c r="BJ166" s="458"/>
      <c r="BK166" s="458"/>
      <c r="BL166" s="458"/>
      <c r="BM166" s="458"/>
      <c r="BN166" s="458"/>
      <c r="BO166" s="458"/>
      <c r="BP166" s="458"/>
      <c r="BQ166" s="458"/>
      <c r="BR166" s="458"/>
      <c r="BS166" s="458"/>
      <c r="BT166" s="458"/>
      <c r="BU166" s="458"/>
      <c r="BZ166" s="253"/>
      <c r="CA166" s="253"/>
    </row>
    <row r="167" spans="2:79" s="249" customFormat="1">
      <c r="G167" s="253"/>
      <c r="H167" s="253"/>
      <c r="I167" s="253"/>
      <c r="J167" s="248"/>
      <c r="K167" s="248"/>
      <c r="L167" s="457"/>
      <c r="M167" s="457"/>
      <c r="N167" s="457"/>
      <c r="O167" s="457"/>
      <c r="P167" s="457"/>
      <c r="Q167" s="457"/>
      <c r="R167" s="457"/>
      <c r="S167" s="457"/>
      <c r="T167" s="457"/>
      <c r="U167" s="457"/>
      <c r="V167" s="457"/>
      <c r="W167" s="457"/>
      <c r="X167" s="457"/>
      <c r="Y167" s="457"/>
      <c r="Z167" s="457"/>
      <c r="AA167" s="457"/>
      <c r="AB167" s="457"/>
      <c r="AC167" s="457"/>
      <c r="AD167" s="457"/>
      <c r="AE167" s="457"/>
      <c r="AF167" s="457"/>
      <c r="AG167" s="457"/>
      <c r="AH167" s="463"/>
      <c r="AI167" s="463"/>
      <c r="AJ167" s="463"/>
      <c r="AK167" s="463"/>
      <c r="AL167" s="463"/>
      <c r="AM167" s="459"/>
      <c r="AN167" s="461"/>
      <c r="AO167" s="461"/>
      <c r="AP167" s="461"/>
      <c r="AQ167" s="461"/>
      <c r="AR167" s="461"/>
      <c r="AS167" s="461"/>
      <c r="AT167" s="461"/>
      <c r="AU167" s="461"/>
      <c r="AV167" s="461"/>
      <c r="AW167" s="461"/>
      <c r="AX167" s="461"/>
      <c r="AY167" s="461"/>
      <c r="AZ167" s="462"/>
      <c r="BA167" s="461"/>
      <c r="BB167" s="461"/>
      <c r="BC167" s="458"/>
      <c r="BD167" s="458"/>
      <c r="BE167" s="458"/>
      <c r="BF167" s="458"/>
      <c r="BG167" s="458"/>
      <c r="BH167" s="458"/>
      <c r="BI167" s="458"/>
      <c r="BJ167" s="458"/>
      <c r="BK167" s="458"/>
      <c r="BL167" s="458"/>
      <c r="BM167" s="458"/>
      <c r="BN167" s="458"/>
      <c r="BO167" s="458"/>
      <c r="BP167" s="458"/>
      <c r="BQ167" s="458"/>
      <c r="BR167" s="458"/>
      <c r="BS167" s="458"/>
      <c r="BT167" s="458"/>
      <c r="BU167" s="458"/>
      <c r="BZ167" s="253"/>
      <c r="CA167" s="253"/>
    </row>
    <row r="168" spans="2:79" s="249" customFormat="1">
      <c r="G168" s="253"/>
      <c r="H168" s="253"/>
      <c r="I168" s="253"/>
      <c r="J168" s="248"/>
      <c r="K168" s="248"/>
      <c r="L168" s="457"/>
      <c r="M168" s="457"/>
      <c r="N168" s="457"/>
      <c r="O168" s="457"/>
      <c r="P168" s="457"/>
      <c r="Q168" s="457"/>
      <c r="R168" s="457"/>
      <c r="S168" s="457"/>
      <c r="T168" s="457"/>
      <c r="U168" s="457"/>
      <c r="V168" s="457"/>
      <c r="W168" s="457"/>
      <c r="X168" s="457"/>
      <c r="Y168" s="457"/>
      <c r="Z168" s="457"/>
      <c r="AA168" s="457"/>
      <c r="AB168" s="457"/>
      <c r="AC168" s="457"/>
      <c r="AD168" s="457"/>
      <c r="AE168" s="457"/>
      <c r="AF168" s="457"/>
      <c r="AG168" s="457"/>
      <c r="AH168" s="463"/>
      <c r="AI168" s="463"/>
      <c r="AJ168" s="463"/>
      <c r="AK168" s="463"/>
      <c r="AL168" s="463"/>
      <c r="AM168" s="459"/>
      <c r="AN168" s="461"/>
      <c r="AO168" s="461"/>
      <c r="AP168" s="461"/>
      <c r="AQ168" s="461"/>
      <c r="AR168" s="461"/>
      <c r="AS168" s="461"/>
      <c r="AT168" s="461"/>
      <c r="AU168" s="461"/>
      <c r="AV168" s="461"/>
      <c r="AW168" s="461"/>
      <c r="AX168" s="461"/>
      <c r="AY168" s="461"/>
      <c r="AZ168" s="462"/>
      <c r="BA168" s="461"/>
      <c r="BB168" s="461"/>
      <c r="BC168" s="458"/>
      <c r="BD168" s="458"/>
      <c r="BE168" s="458"/>
      <c r="BF168" s="458"/>
      <c r="BG168" s="458"/>
      <c r="BH168" s="458"/>
      <c r="BI168" s="458"/>
      <c r="BJ168" s="458"/>
      <c r="BK168" s="458"/>
      <c r="BL168" s="458"/>
      <c r="BM168" s="458"/>
      <c r="BN168" s="458"/>
      <c r="BO168" s="458"/>
      <c r="BP168" s="458"/>
      <c r="BQ168" s="458"/>
      <c r="BR168" s="458"/>
      <c r="BS168" s="458"/>
      <c r="BT168" s="458"/>
      <c r="BU168" s="458"/>
      <c r="BZ168" s="253"/>
      <c r="CA168" s="253"/>
    </row>
    <row r="169" spans="2:79" s="249" customFormat="1">
      <c r="G169" s="253"/>
      <c r="H169" s="253"/>
      <c r="I169" s="253"/>
      <c r="J169" s="248"/>
      <c r="K169" s="248"/>
      <c r="L169" s="457"/>
      <c r="M169" s="457"/>
      <c r="N169" s="457"/>
      <c r="O169" s="457"/>
      <c r="P169" s="457"/>
      <c r="Q169" s="457"/>
      <c r="R169" s="457"/>
      <c r="S169" s="457"/>
      <c r="T169" s="457"/>
      <c r="U169" s="457"/>
      <c r="V169" s="457"/>
      <c r="W169" s="457"/>
      <c r="X169" s="457"/>
      <c r="Y169" s="457"/>
      <c r="Z169" s="457"/>
      <c r="AA169" s="457"/>
      <c r="AB169" s="457"/>
      <c r="AC169" s="457"/>
      <c r="AD169" s="457"/>
      <c r="AE169" s="457"/>
      <c r="AF169" s="457"/>
      <c r="AG169" s="457"/>
      <c r="AH169" s="463"/>
      <c r="AI169" s="463"/>
      <c r="AJ169" s="463"/>
      <c r="AK169" s="463"/>
      <c r="AL169" s="463"/>
      <c r="AM169" s="459"/>
      <c r="AN169" s="461"/>
      <c r="AO169" s="461"/>
      <c r="AP169" s="461"/>
      <c r="AQ169" s="461"/>
      <c r="AR169" s="461"/>
      <c r="AS169" s="461"/>
      <c r="AT169" s="461"/>
      <c r="AU169" s="461"/>
      <c r="AV169" s="461"/>
      <c r="AW169" s="461"/>
      <c r="AX169" s="461"/>
      <c r="AY169" s="461"/>
      <c r="AZ169" s="462"/>
      <c r="BA169" s="461"/>
      <c r="BB169" s="461"/>
      <c r="BC169" s="458"/>
      <c r="BD169" s="458"/>
      <c r="BE169" s="458"/>
      <c r="BF169" s="458"/>
      <c r="BG169" s="458"/>
      <c r="BH169" s="458"/>
      <c r="BI169" s="458"/>
      <c r="BJ169" s="458"/>
      <c r="BK169" s="458"/>
      <c r="BL169" s="458"/>
      <c r="BM169" s="458"/>
      <c r="BN169" s="458"/>
      <c r="BO169" s="458"/>
      <c r="BP169" s="458"/>
      <c r="BQ169" s="458"/>
      <c r="BR169" s="458"/>
      <c r="BS169" s="458"/>
      <c r="BT169" s="458"/>
      <c r="BU169" s="458"/>
      <c r="BZ169" s="253"/>
      <c r="CA169" s="253"/>
    </row>
    <row r="170" spans="2:79" s="249" customFormat="1">
      <c r="G170" s="253"/>
      <c r="H170" s="253"/>
      <c r="I170" s="253"/>
      <c r="J170" s="248"/>
      <c r="K170" s="248"/>
      <c r="L170" s="457"/>
      <c r="M170" s="457"/>
      <c r="N170" s="457"/>
      <c r="O170" s="457"/>
      <c r="P170" s="457"/>
      <c r="Q170" s="457"/>
      <c r="R170" s="457"/>
      <c r="S170" s="457"/>
      <c r="T170" s="457"/>
      <c r="U170" s="457"/>
      <c r="V170" s="457"/>
      <c r="W170" s="457"/>
      <c r="X170" s="457"/>
      <c r="Y170" s="457"/>
      <c r="Z170" s="457"/>
      <c r="AA170" s="457"/>
      <c r="AB170" s="457"/>
      <c r="AC170" s="457"/>
      <c r="AD170" s="457"/>
      <c r="AE170" s="457"/>
      <c r="AF170" s="457"/>
      <c r="AG170" s="457"/>
      <c r="AH170" s="463"/>
      <c r="AI170" s="463"/>
      <c r="AJ170" s="463"/>
      <c r="AK170" s="463"/>
      <c r="AL170" s="463"/>
      <c r="AM170" s="459"/>
      <c r="AN170" s="461"/>
      <c r="AO170" s="461"/>
      <c r="AP170" s="461"/>
      <c r="AQ170" s="461"/>
      <c r="AR170" s="461"/>
      <c r="AS170" s="461"/>
      <c r="AT170" s="461"/>
      <c r="AU170" s="461"/>
      <c r="AV170" s="461"/>
      <c r="AW170" s="461"/>
      <c r="AX170" s="461"/>
      <c r="AY170" s="461"/>
      <c r="AZ170" s="462"/>
      <c r="BA170" s="461"/>
      <c r="BB170" s="461"/>
      <c r="BC170" s="458"/>
      <c r="BD170" s="458"/>
      <c r="BE170" s="458"/>
      <c r="BF170" s="458"/>
      <c r="BG170" s="458"/>
      <c r="BH170" s="458"/>
      <c r="BI170" s="458"/>
      <c r="BJ170" s="458"/>
      <c r="BK170" s="458"/>
      <c r="BL170" s="458"/>
      <c r="BM170" s="458"/>
      <c r="BN170" s="458"/>
      <c r="BO170" s="458"/>
      <c r="BP170" s="458"/>
      <c r="BQ170" s="458"/>
      <c r="BR170" s="458"/>
      <c r="BS170" s="458"/>
      <c r="BT170" s="458"/>
      <c r="BU170" s="458"/>
      <c r="BZ170" s="253"/>
      <c r="CA170" s="253"/>
    </row>
    <row r="171" spans="2:79" s="249" customFormat="1">
      <c r="G171" s="253"/>
      <c r="H171" s="253"/>
      <c r="I171" s="253"/>
      <c r="J171" s="248"/>
      <c r="K171" s="248"/>
      <c r="L171" s="457"/>
      <c r="M171" s="457"/>
      <c r="N171" s="457"/>
      <c r="O171" s="457"/>
      <c r="P171" s="457"/>
      <c r="Q171" s="457"/>
      <c r="R171" s="457"/>
      <c r="S171" s="457"/>
      <c r="T171" s="457"/>
      <c r="U171" s="457"/>
      <c r="V171" s="457"/>
      <c r="W171" s="457"/>
      <c r="X171" s="457"/>
      <c r="Y171" s="457"/>
      <c r="Z171" s="457"/>
      <c r="AA171" s="457"/>
      <c r="AB171" s="457"/>
      <c r="AC171" s="457"/>
      <c r="AD171" s="457"/>
      <c r="AE171" s="457"/>
      <c r="AF171" s="457"/>
      <c r="AG171" s="457"/>
      <c r="AH171" s="463"/>
      <c r="AI171" s="463"/>
      <c r="AJ171" s="463"/>
      <c r="AK171" s="463"/>
      <c r="AL171" s="463"/>
      <c r="AM171" s="459"/>
      <c r="AN171" s="461"/>
      <c r="AO171" s="461"/>
      <c r="AP171" s="461"/>
      <c r="AQ171" s="461"/>
      <c r="AR171" s="461"/>
      <c r="AS171" s="461"/>
      <c r="AT171" s="461"/>
      <c r="AU171" s="461"/>
      <c r="AV171" s="461"/>
      <c r="AW171" s="461"/>
      <c r="AX171" s="461"/>
      <c r="AY171" s="461"/>
      <c r="AZ171" s="462"/>
      <c r="BA171" s="461"/>
      <c r="BB171" s="461"/>
      <c r="BC171" s="458"/>
      <c r="BD171" s="458"/>
      <c r="BE171" s="458"/>
      <c r="BF171" s="458"/>
      <c r="BG171" s="458"/>
      <c r="BH171" s="458"/>
      <c r="BI171" s="458"/>
      <c r="BJ171" s="458"/>
      <c r="BK171" s="458"/>
      <c r="BL171" s="458"/>
      <c r="BM171" s="458"/>
      <c r="BN171" s="458"/>
      <c r="BO171" s="458"/>
      <c r="BP171" s="458"/>
      <c r="BQ171" s="458"/>
      <c r="BR171" s="458"/>
      <c r="BS171" s="458"/>
      <c r="BT171" s="458"/>
      <c r="BU171" s="458"/>
      <c r="BZ171" s="253"/>
      <c r="CA171" s="253"/>
    </row>
    <row r="172" spans="2:79" s="249" customFormat="1">
      <c r="B172" s="458"/>
      <c r="C172" s="458"/>
      <c r="D172" s="458"/>
      <c r="E172" s="458"/>
      <c r="F172" s="458"/>
      <c r="G172" s="459"/>
      <c r="H172" s="459"/>
      <c r="I172" s="459"/>
      <c r="J172" s="460"/>
      <c r="K172" s="460"/>
      <c r="L172" s="463"/>
      <c r="M172" s="463"/>
      <c r="N172" s="463"/>
      <c r="O172" s="463"/>
      <c r="P172" s="463"/>
      <c r="Q172" s="463"/>
      <c r="R172" s="463"/>
      <c r="S172" s="463"/>
      <c r="T172" s="463"/>
      <c r="U172" s="463"/>
      <c r="V172" s="463"/>
      <c r="W172" s="463"/>
      <c r="X172" s="463"/>
      <c r="Y172" s="463"/>
      <c r="Z172" s="463"/>
      <c r="AA172" s="463"/>
      <c r="AB172" s="463"/>
      <c r="AC172" s="463"/>
      <c r="AD172" s="463"/>
      <c r="AE172" s="463"/>
      <c r="AF172" s="463"/>
      <c r="AG172" s="463"/>
      <c r="AH172" s="463"/>
      <c r="AI172" s="463"/>
      <c r="AJ172" s="463"/>
      <c r="AK172" s="463"/>
      <c r="AL172" s="463"/>
      <c r="AM172" s="459"/>
      <c r="AN172" s="461"/>
      <c r="AO172" s="461"/>
      <c r="AP172" s="461"/>
      <c r="AQ172" s="461"/>
      <c r="AR172" s="461"/>
      <c r="AS172" s="461"/>
      <c r="AT172" s="461"/>
      <c r="AU172" s="461"/>
      <c r="AV172" s="461"/>
      <c r="AW172" s="461"/>
      <c r="AX172" s="461"/>
      <c r="AY172" s="461"/>
      <c r="AZ172" s="462"/>
      <c r="BA172" s="461"/>
      <c r="BB172" s="461"/>
      <c r="BC172" s="458"/>
      <c r="BD172" s="458"/>
      <c r="BE172" s="458"/>
      <c r="BF172" s="458"/>
      <c r="BG172" s="458"/>
      <c r="BH172" s="458"/>
      <c r="BI172" s="458"/>
      <c r="BJ172" s="458"/>
      <c r="BK172" s="458"/>
      <c r="BL172" s="458"/>
      <c r="BM172" s="458"/>
      <c r="BN172" s="458"/>
      <c r="BO172" s="458"/>
      <c r="BP172" s="458"/>
      <c r="BQ172" s="458"/>
      <c r="BR172" s="458"/>
      <c r="BS172" s="458"/>
      <c r="BT172" s="458"/>
      <c r="BU172" s="458"/>
      <c r="BZ172" s="253"/>
      <c r="CA172" s="253"/>
    </row>
    <row r="173" spans="2:79" s="249" customFormat="1">
      <c r="B173" s="458"/>
      <c r="C173" s="458"/>
      <c r="D173" s="458"/>
      <c r="E173" s="458"/>
      <c r="F173" s="458"/>
      <c r="G173" s="459"/>
      <c r="H173" s="459"/>
      <c r="I173" s="459"/>
      <c r="J173" s="460"/>
      <c r="K173" s="460"/>
      <c r="L173" s="463"/>
      <c r="M173" s="463"/>
      <c r="N173" s="463"/>
      <c r="O173" s="463"/>
      <c r="P173" s="463"/>
      <c r="Q173" s="463"/>
      <c r="R173" s="463"/>
      <c r="S173" s="463"/>
      <c r="T173" s="463"/>
      <c r="U173" s="463"/>
      <c r="V173" s="463"/>
      <c r="W173" s="463"/>
      <c r="X173" s="463"/>
      <c r="Y173" s="463"/>
      <c r="Z173" s="463"/>
      <c r="AA173" s="463"/>
      <c r="AB173" s="463"/>
      <c r="AC173" s="463"/>
      <c r="AD173" s="463"/>
      <c r="AE173" s="463"/>
      <c r="AF173" s="463"/>
      <c r="AG173" s="463"/>
      <c r="AH173" s="463"/>
      <c r="AI173" s="463"/>
      <c r="AJ173" s="463"/>
      <c r="AK173" s="463"/>
      <c r="AL173" s="463"/>
      <c r="AM173" s="459"/>
      <c r="AN173" s="461"/>
      <c r="AO173" s="461"/>
      <c r="AP173" s="461"/>
      <c r="AQ173" s="461"/>
      <c r="AR173" s="461"/>
      <c r="AS173" s="461"/>
      <c r="AT173" s="461"/>
      <c r="AU173" s="461"/>
      <c r="AV173" s="461"/>
      <c r="AW173" s="461"/>
      <c r="AX173" s="461"/>
      <c r="AY173" s="461"/>
      <c r="AZ173" s="462"/>
      <c r="BA173" s="461"/>
      <c r="BB173" s="461"/>
      <c r="BC173" s="458"/>
      <c r="BD173" s="458"/>
      <c r="BE173" s="458"/>
      <c r="BF173" s="458"/>
      <c r="BG173" s="458"/>
      <c r="BH173" s="458"/>
      <c r="BI173" s="458"/>
      <c r="BJ173" s="458"/>
      <c r="BK173" s="458"/>
      <c r="BL173" s="458"/>
      <c r="BM173" s="458"/>
      <c r="BN173" s="458"/>
      <c r="BO173" s="458"/>
      <c r="BP173" s="458"/>
      <c r="BQ173" s="458"/>
      <c r="BR173" s="458"/>
      <c r="BS173" s="458"/>
      <c r="BT173" s="458"/>
      <c r="BU173" s="458"/>
      <c r="BZ173" s="253"/>
      <c r="CA173" s="253"/>
    </row>
    <row r="174" spans="2:79" s="249" customFormat="1">
      <c r="B174" s="458"/>
      <c r="C174" s="458"/>
      <c r="D174" s="458"/>
      <c r="E174" s="458"/>
      <c r="F174" s="458"/>
      <c r="G174" s="459"/>
      <c r="H174" s="459"/>
      <c r="I174" s="459"/>
      <c r="J174" s="460"/>
      <c r="K174" s="460"/>
      <c r="L174" s="463"/>
      <c r="M174" s="463"/>
      <c r="N174" s="463"/>
      <c r="O174" s="463"/>
      <c r="P174" s="463"/>
      <c r="Q174" s="463"/>
      <c r="R174" s="463"/>
      <c r="S174" s="463"/>
      <c r="T174" s="463"/>
      <c r="U174" s="463"/>
      <c r="V174" s="463"/>
      <c r="W174" s="463"/>
      <c r="X174" s="463"/>
      <c r="Y174" s="463"/>
      <c r="Z174" s="463"/>
      <c r="AA174" s="463"/>
      <c r="AB174" s="463"/>
      <c r="AC174" s="463"/>
      <c r="AD174" s="463"/>
      <c r="AE174" s="463"/>
      <c r="AF174" s="463"/>
      <c r="AG174" s="463"/>
      <c r="AH174" s="463"/>
      <c r="AI174" s="463"/>
      <c r="AJ174" s="463"/>
      <c r="AK174" s="463"/>
      <c r="AL174" s="463"/>
      <c r="AM174" s="459"/>
      <c r="AN174" s="461"/>
      <c r="AO174" s="461"/>
      <c r="AP174" s="461"/>
      <c r="AQ174" s="461"/>
      <c r="AR174" s="461"/>
      <c r="AS174" s="461"/>
      <c r="AT174" s="461"/>
      <c r="AU174" s="461"/>
      <c r="AV174" s="461"/>
      <c r="AW174" s="461"/>
      <c r="AX174" s="461"/>
      <c r="AY174" s="461"/>
      <c r="AZ174" s="462"/>
      <c r="BA174" s="461"/>
      <c r="BB174" s="461"/>
      <c r="BC174" s="458"/>
      <c r="BD174" s="458"/>
      <c r="BE174" s="458"/>
      <c r="BF174" s="458"/>
      <c r="BG174" s="458"/>
      <c r="BH174" s="458"/>
      <c r="BI174" s="458"/>
      <c r="BJ174" s="458"/>
      <c r="BK174" s="458"/>
      <c r="BL174" s="458"/>
      <c r="BM174" s="458"/>
      <c r="BN174" s="458"/>
      <c r="BO174" s="458"/>
      <c r="BP174" s="458"/>
      <c r="BQ174" s="458"/>
      <c r="BR174" s="458"/>
      <c r="BS174" s="458"/>
      <c r="BT174" s="458"/>
      <c r="BU174" s="458"/>
      <c r="BZ174" s="253"/>
      <c r="CA174" s="253"/>
    </row>
  </sheetData>
  <sheetProtection formatCells="0"/>
  <mergeCells count="184">
    <mergeCell ref="C48:D48"/>
    <mergeCell ref="E48:T48"/>
    <mergeCell ref="AA152:AB152"/>
    <mergeCell ref="AC152:AD152"/>
    <mergeCell ref="B34:B36"/>
    <mergeCell ref="B37:B38"/>
    <mergeCell ref="I12:J12"/>
    <mergeCell ref="K12:L12"/>
    <mergeCell ref="I11:J11"/>
    <mergeCell ref="K11:L11"/>
    <mergeCell ref="M11:N11"/>
    <mergeCell ref="O11:P11"/>
    <mergeCell ref="M12:N12"/>
    <mergeCell ref="O12:P12"/>
    <mergeCell ref="E12:G12"/>
    <mergeCell ref="D15:D16"/>
    <mergeCell ref="E15:F15"/>
    <mergeCell ref="G15:H15"/>
    <mergeCell ref="I15:J15"/>
    <mergeCell ref="K15:L15"/>
    <mergeCell ref="M15:N15"/>
    <mergeCell ref="O15:P15"/>
    <mergeCell ref="C37:D37"/>
    <mergeCell ref="E37:F37"/>
    <mergeCell ref="G37:H37"/>
    <mergeCell ref="I37:J37"/>
    <mergeCell ref="K37:L37"/>
    <mergeCell ref="M37:N37"/>
    <mergeCell ref="X3:AB3"/>
    <mergeCell ref="D4:E4"/>
    <mergeCell ref="F4:G4"/>
    <mergeCell ref="I5:L5"/>
    <mergeCell ref="M5:P5"/>
    <mergeCell ref="R4:S4"/>
    <mergeCell ref="X4:Y4"/>
    <mergeCell ref="E6:G6"/>
    <mergeCell ref="R6:S6"/>
    <mergeCell ref="X6:Y6"/>
    <mergeCell ref="D5:E5"/>
    <mergeCell ref="F5:G5"/>
    <mergeCell ref="M6:N6"/>
    <mergeCell ref="O6:P6"/>
    <mergeCell ref="R5:S5"/>
    <mergeCell ref="X5:Y5"/>
    <mergeCell ref="R3:V3"/>
    <mergeCell ref="X7:Y7"/>
    <mergeCell ref="E11:G11"/>
    <mergeCell ref="I4:L4"/>
    <mergeCell ref="M4:P4"/>
    <mergeCell ref="R11:S11"/>
    <mergeCell ref="X11:Y11"/>
    <mergeCell ref="M7:N7"/>
    <mergeCell ref="O7:P7"/>
    <mergeCell ref="I7:L7"/>
    <mergeCell ref="E7:G7"/>
    <mergeCell ref="M8:N8"/>
    <mergeCell ref="X12:Y12"/>
    <mergeCell ref="B9:D9"/>
    <mergeCell ref="R9:S9"/>
    <mergeCell ref="X9:Y9"/>
    <mergeCell ref="E10:G10"/>
    <mergeCell ref="R10:S10"/>
    <mergeCell ref="X10:Y10"/>
    <mergeCell ref="B14:T14"/>
    <mergeCell ref="M9:N9"/>
    <mergeCell ref="O9:P9"/>
    <mergeCell ref="F8:F9"/>
    <mergeCell ref="R8:S8"/>
    <mergeCell ref="X8:Y8"/>
    <mergeCell ref="O8:P8"/>
    <mergeCell ref="C47:D47"/>
    <mergeCell ref="E49:T49"/>
    <mergeCell ref="E52:T52"/>
    <mergeCell ref="C34:D34"/>
    <mergeCell ref="C35:D35"/>
    <mergeCell ref="C36:D36"/>
    <mergeCell ref="E36:F36"/>
    <mergeCell ref="G36:H36"/>
    <mergeCell ref="I36:J36"/>
    <mergeCell ref="K36:L36"/>
    <mergeCell ref="M36:N36"/>
    <mergeCell ref="O36:P36"/>
    <mergeCell ref="C52:D52"/>
    <mergeCell ref="E50:T50"/>
    <mergeCell ref="C49:D49"/>
    <mergeCell ref="C38:D38"/>
    <mergeCell ref="E38:F38"/>
    <mergeCell ref="G38:H38"/>
    <mergeCell ref="I38:J38"/>
    <mergeCell ref="K38:L38"/>
    <mergeCell ref="M38:N38"/>
    <mergeCell ref="O38:P38"/>
    <mergeCell ref="Q38:R38"/>
    <mergeCell ref="C51:D51"/>
    <mergeCell ref="F61:L61"/>
    <mergeCell ref="F62:L62"/>
    <mergeCell ref="F63:L63"/>
    <mergeCell ref="F64:L64"/>
    <mergeCell ref="F65:L65"/>
    <mergeCell ref="F66:L66"/>
    <mergeCell ref="C67:E67"/>
    <mergeCell ref="F67:L67"/>
    <mergeCell ref="C50:D50"/>
    <mergeCell ref="B54:P54"/>
    <mergeCell ref="M58:P58"/>
    <mergeCell ref="M59:P59"/>
    <mergeCell ref="M60:P60"/>
    <mergeCell ref="M55:P55"/>
    <mergeCell ref="M56:P56"/>
    <mergeCell ref="M57:P57"/>
    <mergeCell ref="C56:E56"/>
    <mergeCell ref="C57:E57"/>
    <mergeCell ref="C58:E58"/>
    <mergeCell ref="C59:E59"/>
    <mergeCell ref="C60:E60"/>
    <mergeCell ref="C55:E55"/>
    <mergeCell ref="E51:T51"/>
    <mergeCell ref="C68:E68"/>
    <mergeCell ref="C61:E61"/>
    <mergeCell ref="C62:E62"/>
    <mergeCell ref="C63:E63"/>
    <mergeCell ref="C64:E64"/>
    <mergeCell ref="C65:E65"/>
    <mergeCell ref="C69:E69"/>
    <mergeCell ref="C70:E70"/>
    <mergeCell ref="C71:E71"/>
    <mergeCell ref="C66:E66"/>
    <mergeCell ref="F68:L68"/>
    <mergeCell ref="F69:L69"/>
    <mergeCell ref="F70:L70"/>
    <mergeCell ref="F71:L71"/>
    <mergeCell ref="O152:P152"/>
    <mergeCell ref="M69:P69"/>
    <mergeCell ref="M68:P68"/>
    <mergeCell ref="M67:P67"/>
    <mergeCell ref="M71:P71"/>
    <mergeCell ref="M70:P70"/>
    <mergeCell ref="K151:L151"/>
    <mergeCell ref="M151:N151"/>
    <mergeCell ref="O151:P151"/>
    <mergeCell ref="H2:V2"/>
    <mergeCell ref="U15:V15"/>
    <mergeCell ref="U36:V36"/>
    <mergeCell ref="U37:V37"/>
    <mergeCell ref="U38:V38"/>
    <mergeCell ref="K152:L152"/>
    <mergeCell ref="M152:N152"/>
    <mergeCell ref="M66:P66"/>
    <mergeCell ref="M61:P61"/>
    <mergeCell ref="M62:P62"/>
    <mergeCell ref="M63:P63"/>
    <mergeCell ref="F56:L56"/>
    <mergeCell ref="F57:L57"/>
    <mergeCell ref="F58:L58"/>
    <mergeCell ref="F59:L59"/>
    <mergeCell ref="F60:L60"/>
    <mergeCell ref="F55:L55"/>
    <mergeCell ref="S15:T15"/>
    <mergeCell ref="R12:S12"/>
    <mergeCell ref="R7:S7"/>
    <mergeCell ref="M64:P64"/>
    <mergeCell ref="M65:P65"/>
    <mergeCell ref="O37:P37"/>
    <mergeCell ref="Q37:R37"/>
    <mergeCell ref="W15:X15"/>
    <mergeCell ref="W36:X36"/>
    <mergeCell ref="W37:X37"/>
    <mergeCell ref="W38:X38"/>
    <mergeCell ref="Y14:AH14"/>
    <mergeCell ref="U152:V152"/>
    <mergeCell ref="W152:X152"/>
    <mergeCell ref="Y152:Z152"/>
    <mergeCell ref="Q151:R151"/>
    <mergeCell ref="S151:T151"/>
    <mergeCell ref="U151:V151"/>
    <mergeCell ref="W151:X151"/>
    <mergeCell ref="Y151:Z151"/>
    <mergeCell ref="Q36:R36"/>
    <mergeCell ref="S36:T36"/>
    <mergeCell ref="Q15:R15"/>
    <mergeCell ref="Q152:R152"/>
    <mergeCell ref="S152:T152"/>
    <mergeCell ref="S37:T37"/>
    <mergeCell ref="S38:T38"/>
  </mergeCells>
  <conditionalFormatting sqref="AP15:AZ15 AP45:AZ50 AP52:AZ53">
    <cfRule type="cellIs" dxfId="144" priority="120" operator="equal">
      <formula>1</formula>
    </cfRule>
  </conditionalFormatting>
  <conditionalFormatting sqref="AP19:AZ19">
    <cfRule type="cellIs" dxfId="143" priority="119" operator="equal">
      <formula>1</formula>
    </cfRule>
  </conditionalFormatting>
  <conditionalFormatting sqref="AP24:AZ24">
    <cfRule type="cellIs" dxfId="142" priority="118" operator="equal">
      <formula>1</formula>
    </cfRule>
  </conditionalFormatting>
  <conditionalFormatting sqref="AP28:AZ28">
    <cfRule type="cellIs" dxfId="141" priority="117" operator="equal">
      <formula>1</formula>
    </cfRule>
  </conditionalFormatting>
  <conditionalFormatting sqref="AP16:AZ16">
    <cfRule type="cellIs" dxfId="140" priority="116" operator="equal">
      <formula>1</formula>
    </cfRule>
  </conditionalFormatting>
  <conditionalFormatting sqref="AP20:AZ20">
    <cfRule type="cellIs" dxfId="139" priority="115" operator="equal">
      <formula>1</formula>
    </cfRule>
  </conditionalFormatting>
  <conditionalFormatting sqref="AP25:AZ25">
    <cfRule type="cellIs" dxfId="138" priority="114" operator="equal">
      <formula>1</formula>
    </cfRule>
  </conditionalFormatting>
  <conditionalFormatting sqref="AP29:AZ29">
    <cfRule type="cellIs" dxfId="137" priority="113" operator="equal">
      <formula>1</formula>
    </cfRule>
  </conditionalFormatting>
  <conditionalFormatting sqref="AP17">
    <cfRule type="cellIs" dxfId="136" priority="112" operator="equal">
      <formula>1</formula>
    </cfRule>
  </conditionalFormatting>
  <conditionalFormatting sqref="AQ17">
    <cfRule type="cellIs" dxfId="135" priority="111" operator="equal">
      <formula>1</formula>
    </cfRule>
  </conditionalFormatting>
  <conditionalFormatting sqref="AR17">
    <cfRule type="cellIs" dxfId="134" priority="110" operator="equal">
      <formula>1</formula>
    </cfRule>
  </conditionalFormatting>
  <conditionalFormatting sqref="AS17">
    <cfRule type="cellIs" dxfId="133" priority="109" operator="equal">
      <formula>1</formula>
    </cfRule>
  </conditionalFormatting>
  <conditionalFormatting sqref="AT17">
    <cfRule type="cellIs" dxfId="132" priority="108" operator="equal">
      <formula>1</formula>
    </cfRule>
  </conditionalFormatting>
  <conditionalFormatting sqref="AU17">
    <cfRule type="cellIs" dxfId="131" priority="107" operator="equal">
      <formula>1</formula>
    </cfRule>
  </conditionalFormatting>
  <conditionalFormatting sqref="AV17">
    <cfRule type="cellIs" dxfId="130" priority="106" operator="equal">
      <formula>1</formula>
    </cfRule>
  </conditionalFormatting>
  <conditionalFormatting sqref="AW17">
    <cfRule type="cellIs" dxfId="129" priority="105" operator="equal">
      <formula>1</formula>
    </cfRule>
  </conditionalFormatting>
  <conditionalFormatting sqref="AX17">
    <cfRule type="cellIs" dxfId="128" priority="104" operator="equal">
      <formula>1</formula>
    </cfRule>
  </conditionalFormatting>
  <conditionalFormatting sqref="AY17:AZ17">
    <cfRule type="cellIs" dxfId="127" priority="103" operator="equal">
      <formula>1</formula>
    </cfRule>
  </conditionalFormatting>
  <conditionalFormatting sqref="AP21">
    <cfRule type="cellIs" dxfId="126" priority="102" operator="equal">
      <formula>1</formula>
    </cfRule>
  </conditionalFormatting>
  <conditionalFormatting sqref="AQ21">
    <cfRule type="cellIs" dxfId="125" priority="101" operator="equal">
      <formula>1</formula>
    </cfRule>
  </conditionalFormatting>
  <conditionalFormatting sqref="AR21">
    <cfRule type="cellIs" dxfId="124" priority="100" operator="equal">
      <formula>1</formula>
    </cfRule>
  </conditionalFormatting>
  <conditionalFormatting sqref="AS21:AZ21">
    <cfRule type="cellIs" dxfId="123" priority="99" operator="equal">
      <formula>1</formula>
    </cfRule>
  </conditionalFormatting>
  <conditionalFormatting sqref="AP26:AZ26">
    <cfRule type="cellIs" dxfId="122" priority="98" operator="equal">
      <formula>1</formula>
    </cfRule>
  </conditionalFormatting>
  <conditionalFormatting sqref="AX15">
    <cfRule type="cellIs" dxfId="121" priority="97" operator="equal">
      <formula>2</formula>
    </cfRule>
  </conditionalFormatting>
  <conditionalFormatting sqref="AY15:AZ15">
    <cfRule type="cellIs" dxfId="120" priority="96" operator="equal">
      <formula>2</formula>
    </cfRule>
  </conditionalFormatting>
  <conditionalFormatting sqref="AP30">
    <cfRule type="cellIs" dxfId="119" priority="95" operator="equal">
      <formula>1</formula>
    </cfRule>
  </conditionalFormatting>
  <conditionalFormatting sqref="AQ30">
    <cfRule type="cellIs" dxfId="118" priority="94" operator="equal">
      <formula>1</formula>
    </cfRule>
  </conditionalFormatting>
  <conditionalFormatting sqref="AR30">
    <cfRule type="cellIs" dxfId="117" priority="93" operator="equal">
      <formula>1</formula>
    </cfRule>
  </conditionalFormatting>
  <conditionalFormatting sqref="AS30">
    <cfRule type="cellIs" dxfId="116" priority="92" operator="equal">
      <formula>1</formula>
    </cfRule>
  </conditionalFormatting>
  <conditionalFormatting sqref="AT30">
    <cfRule type="cellIs" dxfId="115" priority="91" operator="equal">
      <formula>1</formula>
    </cfRule>
  </conditionalFormatting>
  <conditionalFormatting sqref="AU30">
    <cfRule type="cellIs" dxfId="114" priority="90" operator="equal">
      <formula>1</formula>
    </cfRule>
  </conditionalFormatting>
  <conditionalFormatting sqref="AV30">
    <cfRule type="cellIs" dxfId="113" priority="89" operator="equal">
      <formula>1</formula>
    </cfRule>
  </conditionalFormatting>
  <conditionalFormatting sqref="AW30">
    <cfRule type="cellIs" dxfId="112" priority="88" operator="equal">
      <formula>1</formula>
    </cfRule>
  </conditionalFormatting>
  <conditionalFormatting sqref="AX30">
    <cfRule type="cellIs" dxfId="111" priority="87" operator="equal">
      <formula>1</formula>
    </cfRule>
  </conditionalFormatting>
  <conditionalFormatting sqref="AY30">
    <cfRule type="cellIs" dxfId="110" priority="86" operator="equal">
      <formula>1</formula>
    </cfRule>
  </conditionalFormatting>
  <conditionalFormatting sqref="AP32:AZ32">
    <cfRule type="cellIs" dxfId="109" priority="85" operator="equal">
      <formula>1</formula>
    </cfRule>
  </conditionalFormatting>
  <conditionalFormatting sqref="AP34:AZ34">
    <cfRule type="cellIs" dxfId="108" priority="84" operator="equal">
      <formula>1</formula>
    </cfRule>
  </conditionalFormatting>
  <conditionalFormatting sqref="AP35:AZ35">
    <cfRule type="cellIs" dxfId="107" priority="83" operator="equal">
      <formula>1</formula>
    </cfRule>
  </conditionalFormatting>
  <conditionalFormatting sqref="AP36:AY36">
    <cfRule type="cellIs" dxfId="106" priority="82" operator="equal">
      <formula>1</formula>
    </cfRule>
  </conditionalFormatting>
  <conditionalFormatting sqref="AP38:AZ38">
    <cfRule type="cellIs" dxfId="105" priority="81" operator="equal">
      <formula>1</formula>
    </cfRule>
  </conditionalFormatting>
  <conditionalFormatting sqref="AP39:AZ39">
    <cfRule type="cellIs" dxfId="104" priority="80" operator="equal">
      <formula>1</formula>
    </cfRule>
  </conditionalFormatting>
  <conditionalFormatting sqref="AP40:AY40">
    <cfRule type="cellIs" dxfId="103" priority="79" operator="equal">
      <formula>1</formula>
    </cfRule>
  </conditionalFormatting>
  <conditionalFormatting sqref="AP54:AZ54">
    <cfRule type="cellIs" dxfId="102" priority="77" operator="equal">
      <formula>1</formula>
    </cfRule>
  </conditionalFormatting>
  <conditionalFormatting sqref="AP55:AY55">
    <cfRule type="cellIs" dxfId="101" priority="76" operator="equal">
      <formula>1</formula>
    </cfRule>
  </conditionalFormatting>
  <conditionalFormatting sqref="R39 Z54:Z55 Y181:Y1048576 Y39:Y42 Y52:Y53 Y79:Y82 Y45:Y50">
    <cfRule type="cellIs" dxfId="100" priority="75" operator="equal">
      <formula>"Error"</formula>
    </cfRule>
  </conditionalFormatting>
  <conditionalFormatting sqref="D18:D32">
    <cfRule type="expression" dxfId="99" priority="121">
      <formula>IF(SUM(E18:X18)&lt;&gt;C18,TRUE,FALSE)</formula>
    </cfRule>
  </conditionalFormatting>
  <conditionalFormatting sqref="D33">
    <cfRule type="expression" dxfId="98" priority="122">
      <formula>IF(SUM(E33:X33)&lt;&gt;C33,TRUE,FALSE)</formula>
    </cfRule>
  </conditionalFormatting>
  <conditionalFormatting sqref="E33:T33">
    <cfRule type="cellIs" dxfId="97" priority="74" operator="equal">
      <formula>0</formula>
    </cfRule>
  </conditionalFormatting>
  <conditionalFormatting sqref="E36 G36 I36 K36 M36 O36 Q36 S36 E34:T35">
    <cfRule type="cellIs" dxfId="96" priority="5" stopIfTrue="1" operator="lessThan">
      <formula>0</formula>
    </cfRule>
    <cfRule type="cellIs" dxfId="95" priority="73" stopIfTrue="1" operator="greaterThan">
      <formula>0</formula>
    </cfRule>
  </conditionalFormatting>
  <conditionalFormatting sqref="E35:T35">
    <cfRule type="cellIs" dxfId="94" priority="44" stopIfTrue="1" operator="lessThan">
      <formula>VDSR.Total.Mem*(1-Pack.VM.Thresh.Mem.Exceed)</formula>
    </cfRule>
  </conditionalFormatting>
  <conditionalFormatting sqref="E36:T36">
    <cfRule type="cellIs" dxfId="93" priority="46" stopIfTrue="1" operator="lessThan">
      <formula>VDSR.Total.HD*(1-Pack.VM.Thresh.Disk.Exceed)</formula>
    </cfRule>
  </conditionalFormatting>
  <conditionalFormatting sqref="E9">
    <cfRule type="expression" dxfId="92" priority="58">
      <formula>IF(AND(Pack.SS7.MPS=0,$C$25&gt;0),TRUE,FALSE)</formula>
    </cfRule>
  </conditionalFormatting>
  <conditionalFormatting sqref="E8">
    <cfRule type="expression" dxfId="91" priority="57">
      <formula>IF(AND(Pack.MPS.Total=0,$C$25&gt;0),TRUE,FALSE)</formula>
    </cfRule>
  </conditionalFormatting>
  <conditionalFormatting sqref="G8">
    <cfRule type="expression" dxfId="90" priority="56">
      <formula>IF($G$8&lt;$E$8,TRUE,FALSE)</formula>
    </cfRule>
  </conditionalFormatting>
  <conditionalFormatting sqref="G9">
    <cfRule type="expression" dxfId="89" priority="27">
      <formula>IF($G$9&lt;$E$9,TRUE,FALSE)</formula>
    </cfRule>
  </conditionalFormatting>
  <conditionalFormatting sqref="U33:V33">
    <cfRule type="cellIs" dxfId="88" priority="47" operator="equal">
      <formula>0</formula>
    </cfRule>
  </conditionalFormatting>
  <conditionalFormatting sqref="U36 U34:V35">
    <cfRule type="cellIs" dxfId="87" priority="11" stopIfTrue="1" operator="lessThan">
      <formula>0</formula>
    </cfRule>
    <cfRule type="cellIs" dxfId="86" priority="72" stopIfTrue="1" operator="greaterThan">
      <formula>0</formula>
    </cfRule>
  </conditionalFormatting>
  <conditionalFormatting sqref="U35:V35">
    <cfRule type="cellIs" dxfId="85" priority="43" stopIfTrue="1" operator="lessThan">
      <formula>VDSR.Total.Mem*(1-Pack.VM.Thresh.Mem.Exceed)</formula>
    </cfRule>
  </conditionalFormatting>
  <conditionalFormatting sqref="U36:V36">
    <cfRule type="cellIs" dxfId="84" priority="45" stopIfTrue="1" operator="lessThan">
      <formula>VDSR.Total.HD*(1-Pack.VM.Thresh.Disk.Exceed)</formula>
    </cfRule>
  </conditionalFormatting>
  <conditionalFormatting sqref="W33:X33">
    <cfRule type="cellIs" dxfId="83" priority="42" operator="equal">
      <formula>0</formula>
    </cfRule>
  </conditionalFormatting>
  <conditionalFormatting sqref="W36 W34:X35">
    <cfRule type="cellIs" dxfId="82" priority="10" stopIfTrue="1" operator="lessThan">
      <formula>0</formula>
    </cfRule>
    <cfRule type="cellIs" dxfId="81" priority="60" stopIfTrue="1" operator="greaterThan">
      <formula>0</formula>
    </cfRule>
  </conditionalFormatting>
  <conditionalFormatting sqref="W35:X35">
    <cfRule type="cellIs" dxfId="80" priority="39" stopIfTrue="1" operator="lessThan">
      <formula>VDSR.Total.Mem*(1-Pack.VM.Thresh.Mem.Exceed)</formula>
    </cfRule>
  </conditionalFormatting>
  <conditionalFormatting sqref="W36:X36">
    <cfRule type="cellIs" dxfId="79" priority="40" stopIfTrue="1" operator="lessThan">
      <formula>VDSR.Total.HD*(1-Pack.VM.Thresh.Disk.Exceed)</formula>
    </cfRule>
  </conditionalFormatting>
  <conditionalFormatting sqref="M5:P5">
    <cfRule type="expression" dxfId="78" priority="29">
      <formula>IF(AND(Pack.Srvr.Count&gt;8,OR(Pack.HW.Type="Netra X5-2",Pack.HW.Type="X5-2",Pack.HW.Type="X6-2")),TRUE,FALSE)</formula>
    </cfRule>
  </conditionalFormatting>
  <conditionalFormatting sqref="C21">
    <cfRule type="expression" dxfId="77" priority="28">
      <formula>IF(AND(Pack.PDRA.OCS&lt;&gt;"Select",Pack.PDRA.OCS&lt;&gt;"None",Pack.SOAM.VM.Input=2,OR(Pack.PDRA.OCS.Redundancy="Active-Standby-Spare",Pack.PDRA.OCS.Redundancy="Active-Spare")),TRUE,FALSE)</formula>
    </cfRule>
  </conditionalFormatting>
  <conditionalFormatting sqref="B50">
    <cfRule type="expression" dxfId="76" priority="26">
      <formula>IF($B$50="Error",TRUE,FALSE)</formula>
    </cfRule>
  </conditionalFormatting>
  <conditionalFormatting sqref="B49:B50 B53">
    <cfRule type="cellIs" dxfId="75" priority="25" operator="equal">
      <formula>"Error"</formula>
    </cfRule>
  </conditionalFormatting>
  <conditionalFormatting sqref="Y92:Y107">
    <cfRule type="cellIs" dxfId="74" priority="19" operator="equal">
      <formula>"Error"</formula>
    </cfRule>
  </conditionalFormatting>
  <conditionalFormatting sqref="Y83:Y91 Y155:Y180 Y108 Y110:Y129 Y131:Y153">
    <cfRule type="cellIs" dxfId="73" priority="20" operator="equal">
      <formula>"Error"</formula>
    </cfRule>
  </conditionalFormatting>
  <conditionalFormatting sqref="Y109">
    <cfRule type="cellIs" dxfId="72" priority="18" operator="equal">
      <formula>"Error"</formula>
    </cfRule>
  </conditionalFormatting>
  <conditionalFormatting sqref="Y130">
    <cfRule type="cellIs" dxfId="71" priority="17" operator="equal">
      <formula>"Error"</formula>
    </cfRule>
  </conditionalFormatting>
  <conditionalFormatting sqref="AP51:AZ51">
    <cfRule type="cellIs" dxfId="70" priority="16" operator="equal">
      <formula>1</formula>
    </cfRule>
  </conditionalFormatting>
  <conditionalFormatting sqref="Y51">
    <cfRule type="cellIs" dxfId="69" priority="15" operator="equal">
      <formula>"Error"</formula>
    </cfRule>
  </conditionalFormatting>
  <conditionalFormatting sqref="B51">
    <cfRule type="cellIs" dxfId="68" priority="14" operator="equal">
      <formula>"Error"</formula>
    </cfRule>
  </conditionalFormatting>
  <conditionalFormatting sqref="B52">
    <cfRule type="cellIs" dxfId="67" priority="13" operator="equal">
      <formula>"Error"</formula>
    </cfRule>
  </conditionalFormatting>
  <conditionalFormatting sqref="B48">
    <cfRule type="cellIs" dxfId="66" priority="6" stopIfTrue="1" operator="equal">
      <formula>"Error"</formula>
    </cfRule>
    <cfRule type="cellIs" dxfId="65" priority="9" stopIfTrue="1" operator="equal">
      <formula>"Flag"</formula>
    </cfRule>
  </conditionalFormatting>
  <conditionalFormatting sqref="AA152">
    <cfRule type="cellIs" dxfId="64" priority="8" operator="equal">
      <formula>"Error"</formula>
    </cfRule>
  </conditionalFormatting>
  <conditionalFormatting sqref="AC152">
    <cfRule type="cellIs" dxfId="63" priority="7" operator="equal">
      <formula>"Error"</formula>
    </cfRule>
  </conditionalFormatting>
  <conditionalFormatting sqref="E34:X34">
    <cfRule type="cellIs" dxfId="62" priority="12" stopIfTrue="1" operator="lessThan">
      <formula>(VDSR.Total.Cores/2)*(1-Pack.VM.Thresh.Core.Exceed)</formula>
    </cfRule>
  </conditionalFormatting>
  <conditionalFormatting sqref="AP43:AZ43">
    <cfRule type="cellIs" dxfId="61" priority="4" operator="equal">
      <formula>1</formula>
    </cfRule>
  </conditionalFormatting>
  <conditionalFormatting sqref="Y43">
    <cfRule type="cellIs" dxfId="60" priority="3" operator="equal">
      <formula>"Error"</formula>
    </cfRule>
  </conditionalFormatting>
  <conditionalFormatting sqref="AP44:AZ44">
    <cfRule type="cellIs" dxfId="59" priority="2" operator="equal">
      <formula>1</formula>
    </cfRule>
  </conditionalFormatting>
  <conditionalFormatting sqref="Y44">
    <cfRule type="cellIs" dxfId="58" priority="1" operator="equal">
      <formula>"Error"</formula>
    </cfRule>
  </conditionalFormatting>
  <dataValidations count="6">
    <dataValidation type="list" allowBlank="1" showInputMessage="1" showErrorMessage="1" sqref="E6:G6">
      <formula1>"Select,Production,Lab"</formula1>
    </dataValidation>
    <dataValidation type="list" allowBlank="1" showInputMessage="1" showErrorMessage="1" sqref="E12:G12">
      <formula1>"Select, Yes, No"</formula1>
    </dataValidation>
    <dataValidation type="list" allowBlank="1" showInputMessage="1" showErrorMessage="1" sqref="E10:G10">
      <formula1>"Select,None,PDRA,OCS,Both"</formula1>
    </dataValidation>
    <dataValidation type="list" allowBlank="1" showInputMessage="1" showErrorMessage="1" sqref="E7:G7">
      <formula1>"Select, Yes, No,Yes -Signaling Site, Yes - Separate Site"</formula1>
    </dataValidation>
    <dataValidation type="list" allowBlank="1" showInputMessage="1" showErrorMessage="1" sqref="E11:G11">
      <formula1>"Select, Active Only, Active-Standby, Active-Standby-Spare, Active-Spare"</formula1>
    </dataValidation>
    <dataValidation type="list" allowBlank="1" showInputMessage="1" showErrorMessage="1" sqref="B5">
      <formula1>Pack.HW.Type.List</formula1>
    </dataValidation>
  </dataValidations>
  <pageMargins left="0.75" right="0.75" top="1" bottom="1" header="0.5" footer="0.5"/>
  <pageSetup scale="41" orientation="landscape" cellComments="atEnd" horizontalDpi="4294967292" verticalDpi="4294967292" r:id="rId1"/>
  <headerFooter>
    <oddHeader>&amp;C&amp;"-,Bold"&amp;18DSR VM Placement and CPU Socket Pinning Tool</oddHeader>
    <oddFooter>&amp;L&amp;"-,Bold"&amp;18Oracle Corporation&amp;C&amp;18&amp;D&amp;R&amp;18Page &amp;P</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tabColor rgb="FFFFC000"/>
    <pageSetUpPr fitToPage="1"/>
  </sheetPr>
  <dimension ref="A1:CC150"/>
  <sheetViews>
    <sheetView zoomScale="50" zoomScaleNormal="50" zoomScalePageLayoutView="85" workbookViewId="0">
      <selection activeCell="E22" sqref="E22"/>
    </sheetView>
  </sheetViews>
  <sheetFormatPr defaultColWidth="12.5703125" defaultRowHeight="15.75"/>
  <cols>
    <col min="1" max="1" width="3" style="10" customWidth="1"/>
    <col min="2" max="2" width="19.28515625" style="10" customWidth="1"/>
    <col min="3" max="3" width="15.140625" style="10" customWidth="1"/>
    <col min="4" max="4" width="9.28515625" style="10" customWidth="1"/>
    <col min="5" max="5" width="8.28515625" style="10" customWidth="1"/>
    <col min="6" max="6" width="10.7109375" style="10" customWidth="1"/>
    <col min="7" max="7" width="9.7109375" style="189" customWidth="1"/>
    <col min="8" max="9" width="8.28515625" style="189" customWidth="1"/>
    <col min="10" max="11" width="8.28515625" style="190" customWidth="1"/>
    <col min="12" max="23" width="8.28515625" style="194" customWidth="1"/>
    <col min="24" max="24" width="9.5703125" style="194" customWidth="1"/>
    <col min="25" max="25" width="9.42578125" style="194" customWidth="1"/>
    <col min="26" max="28" width="8.28515625" style="194" customWidth="1"/>
    <col min="29" max="29" width="3.28515625" style="194" customWidth="1"/>
    <col min="30" max="31" width="8.28515625" style="194" customWidth="1"/>
    <col min="32" max="32" width="5" style="194" customWidth="1"/>
    <col min="33" max="33" width="3.5703125" style="194" customWidth="1"/>
    <col min="34" max="37" width="7" style="6" customWidth="1"/>
    <col min="38" max="38" width="7" style="6" hidden="1" customWidth="1"/>
    <col min="39" max="39" width="4" style="7" hidden="1" customWidth="1"/>
    <col min="40" max="41" width="8" style="8" hidden="1" customWidth="1"/>
    <col min="42" max="51" width="5.5703125" style="8" hidden="1" customWidth="1"/>
    <col min="52" max="52" width="5.28515625" style="9" hidden="1" customWidth="1"/>
    <col min="53" max="54" width="7.42578125" style="8" hidden="1" customWidth="1"/>
    <col min="55" max="55" width="10.28515625" style="1" hidden="1" customWidth="1"/>
    <col min="56" max="56" width="7.85546875" style="1" hidden="1" customWidth="1"/>
    <col min="57" max="57" width="12.140625" style="1" hidden="1" customWidth="1"/>
    <col min="58" max="58" width="7.85546875" style="1" hidden="1" customWidth="1"/>
    <col min="59" max="59" width="12.140625" style="1" hidden="1" customWidth="1"/>
    <col min="60" max="60" width="11.85546875" style="1" hidden="1" customWidth="1"/>
    <col min="61" max="65" width="12.42578125" style="1" hidden="1" customWidth="1"/>
    <col min="66" max="67" width="7.28515625" style="1" hidden="1" customWidth="1"/>
    <col min="68" max="68" width="11.5703125" style="1" hidden="1" customWidth="1"/>
    <col min="69" max="71" width="7.28515625" style="1" customWidth="1"/>
    <col min="72" max="72" width="12.42578125" style="1" customWidth="1"/>
    <col min="73" max="73" width="7.28515625" style="1" customWidth="1"/>
    <col min="74" max="74" width="16.140625" style="1" customWidth="1"/>
    <col min="75" max="77" width="12.42578125" style="1" customWidth="1"/>
    <col min="78" max="79" width="8.5703125" style="7" customWidth="1"/>
    <col min="80" max="81" width="12.5703125" style="1"/>
    <col min="82" max="16384" width="12.5703125" style="10"/>
  </cols>
  <sheetData>
    <row r="1" spans="1:81" ht="42.75" customHeight="1" thickBot="1">
      <c r="A1" s="1"/>
      <c r="B1" s="246" t="s">
        <v>0</v>
      </c>
      <c r="C1" s="3"/>
      <c r="D1" s="3"/>
      <c r="E1" s="2"/>
      <c r="F1" s="2"/>
      <c r="G1" s="2"/>
      <c r="H1" s="2"/>
      <c r="I1" s="2"/>
      <c r="J1" s="4"/>
      <c r="K1" s="5"/>
      <c r="L1" s="6"/>
      <c r="M1" s="6"/>
      <c r="N1" s="6"/>
      <c r="O1" s="6"/>
      <c r="P1" s="6"/>
      <c r="Q1" s="6"/>
      <c r="R1" s="6"/>
      <c r="S1" s="6"/>
      <c r="T1" s="6"/>
      <c r="U1" s="6"/>
      <c r="V1" s="6"/>
      <c r="W1" s="6"/>
      <c r="X1" s="6"/>
      <c r="Y1" s="6"/>
      <c r="Z1" s="6"/>
      <c r="AA1" s="6"/>
      <c r="AB1" s="6"/>
      <c r="AC1" s="6"/>
      <c r="AD1" s="6"/>
      <c r="AE1" s="6"/>
      <c r="AF1" s="6"/>
      <c r="AG1" s="6"/>
    </row>
    <row r="2" spans="1:81" ht="21.75" thickBot="1">
      <c r="A2" s="642" t="s">
        <v>1</v>
      </c>
      <c r="B2" s="643"/>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4"/>
      <c r="AD2" s="11"/>
      <c r="AE2" s="11"/>
      <c r="AF2" s="11"/>
      <c r="AG2" s="11"/>
    </row>
    <row r="3" spans="1:81" ht="18.75">
      <c r="A3" s="12"/>
      <c r="B3" s="13" t="s">
        <v>2</v>
      </c>
      <c r="C3" s="14"/>
      <c r="D3" s="14"/>
      <c r="E3" s="15"/>
      <c r="F3" s="14"/>
      <c r="G3" s="16"/>
      <c r="H3" s="17"/>
      <c r="I3" s="13" t="s">
        <v>3</v>
      </c>
      <c r="J3" s="18"/>
      <c r="K3" s="19"/>
      <c r="L3" s="19"/>
      <c r="M3" s="20"/>
      <c r="N3" s="20"/>
      <c r="O3" s="20"/>
      <c r="P3" s="21"/>
      <c r="Q3" s="22"/>
      <c r="R3" s="603" t="s">
        <v>4</v>
      </c>
      <c r="S3" s="604"/>
      <c r="T3" s="604"/>
      <c r="U3" s="604"/>
      <c r="V3" s="605"/>
      <c r="W3" s="22"/>
      <c r="X3" s="603" t="s">
        <v>5</v>
      </c>
      <c r="Y3" s="604"/>
      <c r="Z3" s="604"/>
      <c r="AA3" s="604"/>
      <c r="AB3" s="605"/>
      <c r="AC3" s="23"/>
      <c r="AD3" s="24"/>
      <c r="AE3" s="24"/>
      <c r="AF3" s="24"/>
      <c r="AG3" s="24"/>
    </row>
    <row r="4" spans="1:81" s="43" customFormat="1" ht="30" customHeight="1">
      <c r="A4" s="25"/>
      <c r="B4" s="26" t="s">
        <v>6</v>
      </c>
      <c r="C4" s="27" t="s">
        <v>7</v>
      </c>
      <c r="D4" s="606" t="s">
        <v>8</v>
      </c>
      <c r="E4" s="606"/>
      <c r="F4" s="606" t="s">
        <v>9</v>
      </c>
      <c r="G4" s="607"/>
      <c r="H4" s="28"/>
      <c r="I4" s="645" t="s">
        <v>10</v>
      </c>
      <c r="J4" s="646"/>
      <c r="K4" s="646"/>
      <c r="L4" s="647"/>
      <c r="M4" s="648">
        <f>IF(Pack.Production.Lab="Lab",1,SUM(E17:T17))</f>
        <v>0</v>
      </c>
      <c r="N4" s="649"/>
      <c r="O4" s="649"/>
      <c r="P4" s="650"/>
      <c r="Q4" s="28"/>
      <c r="R4" s="651" t="s">
        <v>11</v>
      </c>
      <c r="S4" s="652"/>
      <c r="T4" s="29" t="s">
        <v>12</v>
      </c>
      <c r="U4" s="30" t="s">
        <v>8</v>
      </c>
      <c r="V4" s="31" t="s">
        <v>9</v>
      </c>
      <c r="W4" s="28"/>
      <c r="X4" s="651" t="s">
        <v>11</v>
      </c>
      <c r="Y4" s="652"/>
      <c r="Z4" s="32" t="s">
        <v>12</v>
      </c>
      <c r="AA4" s="33" t="s">
        <v>13</v>
      </c>
      <c r="AB4" s="34" t="s">
        <v>9</v>
      </c>
      <c r="AC4" s="35"/>
      <c r="AD4" s="36"/>
      <c r="AE4" s="37"/>
      <c r="AF4" s="37"/>
      <c r="AG4" s="37"/>
      <c r="AH4" s="38"/>
      <c r="AI4" s="39"/>
      <c r="AJ4" s="39"/>
      <c r="AK4" s="39"/>
      <c r="AL4" s="39"/>
      <c r="AM4" s="40"/>
      <c r="AN4" s="41"/>
      <c r="AO4" s="41"/>
      <c r="AP4" s="41"/>
      <c r="AQ4" s="41"/>
      <c r="AR4" s="41"/>
      <c r="AS4" s="41"/>
      <c r="AT4" s="41"/>
      <c r="AU4" s="41"/>
      <c r="AV4" s="41"/>
      <c r="AW4" s="41"/>
      <c r="AX4" s="41"/>
      <c r="AY4" s="41"/>
      <c r="AZ4" s="42"/>
      <c r="BA4" s="41"/>
      <c r="BB4" s="41"/>
      <c r="BC4" s="39"/>
      <c r="BD4" s="39"/>
      <c r="BE4" s="39"/>
      <c r="BF4" s="39"/>
      <c r="BG4" s="39"/>
      <c r="BH4" s="39"/>
      <c r="BI4" s="39"/>
      <c r="BJ4" s="39"/>
      <c r="BK4" s="39"/>
      <c r="BL4" s="39"/>
      <c r="BM4" s="39"/>
      <c r="BN4" s="39"/>
      <c r="BO4" s="39"/>
      <c r="BP4" s="39"/>
      <c r="BQ4" s="39"/>
      <c r="BR4" s="39"/>
      <c r="BS4" s="39"/>
      <c r="BT4" s="39"/>
      <c r="BU4" s="39"/>
      <c r="BV4" s="39"/>
      <c r="BW4" s="39"/>
      <c r="BX4" s="39"/>
      <c r="BY4" s="39"/>
      <c r="BZ4" s="40"/>
      <c r="CA4" s="40"/>
      <c r="CB4" s="39"/>
      <c r="CC4" s="39"/>
    </row>
    <row r="5" spans="1:81">
      <c r="A5" s="12"/>
      <c r="B5" s="44" t="s">
        <v>14</v>
      </c>
      <c r="C5" s="45">
        <f>VLOOKUP(B5,C108:F112,2,FALSE)</f>
        <v>72</v>
      </c>
      <c r="D5" s="616">
        <f>VLOOKUP(B5,C108:F112,3,FALSE)</f>
        <v>256</v>
      </c>
      <c r="E5" s="616"/>
      <c r="F5" s="616">
        <f>VLOOKUP(B5,C108:F112,4,FALSE)</f>
        <v>1116</v>
      </c>
      <c r="G5" s="665"/>
      <c r="H5" s="46"/>
      <c r="I5" s="47" t="s">
        <v>15</v>
      </c>
      <c r="J5" s="48"/>
      <c r="K5" s="48"/>
      <c r="L5" s="49"/>
      <c r="M5" s="666" t="s">
        <v>16</v>
      </c>
      <c r="N5" s="667"/>
      <c r="O5" s="666" t="s">
        <v>17</v>
      </c>
      <c r="P5" s="668"/>
      <c r="Q5" s="50"/>
      <c r="R5" s="663" t="s">
        <v>18</v>
      </c>
      <c r="S5" s="664"/>
      <c r="T5" s="51">
        <v>4</v>
      </c>
      <c r="U5" s="51">
        <v>4</v>
      </c>
      <c r="V5" s="52">
        <v>19</v>
      </c>
      <c r="W5" s="50"/>
      <c r="X5" s="669" t="s">
        <v>17</v>
      </c>
      <c r="Y5" s="670"/>
      <c r="Z5" s="51">
        <v>12</v>
      </c>
      <c r="AA5" s="51">
        <v>24</v>
      </c>
      <c r="AB5" s="52">
        <v>60</v>
      </c>
      <c r="AC5" s="53"/>
      <c r="AD5" s="24"/>
      <c r="AE5" s="24"/>
      <c r="AF5" s="24"/>
      <c r="AG5" s="24"/>
    </row>
    <row r="6" spans="1:81">
      <c r="A6" s="12"/>
      <c r="B6" s="54" t="s">
        <v>19</v>
      </c>
      <c r="C6" s="55"/>
      <c r="D6" s="56"/>
      <c r="E6" s="653" t="s">
        <v>20</v>
      </c>
      <c r="F6" s="653"/>
      <c r="G6" s="654"/>
      <c r="H6" s="46"/>
      <c r="I6" s="655" t="s">
        <v>21</v>
      </c>
      <c r="J6" s="656"/>
      <c r="K6" s="656"/>
      <c r="L6" s="657"/>
      <c r="M6" s="658">
        <f>MAX(E37:T37)</f>
        <v>0</v>
      </c>
      <c r="N6" s="600"/>
      <c r="O6" s="659">
        <f>MAX(E38:T38)</f>
        <v>0</v>
      </c>
      <c r="P6" s="660"/>
      <c r="Q6" s="50"/>
      <c r="R6" s="661" t="s">
        <v>22</v>
      </c>
      <c r="S6" s="662"/>
      <c r="T6" s="51">
        <v>1</v>
      </c>
      <c r="U6" s="51">
        <v>2</v>
      </c>
      <c r="V6" s="52">
        <v>140</v>
      </c>
      <c r="W6" s="50"/>
      <c r="X6" s="663" t="s">
        <v>23</v>
      </c>
      <c r="Y6" s="664"/>
      <c r="Z6" s="51">
        <v>4</v>
      </c>
      <c r="AA6" s="51">
        <v>8</v>
      </c>
      <c r="AB6" s="52">
        <v>64</v>
      </c>
      <c r="AC6" s="53"/>
      <c r="AD6" s="24"/>
      <c r="AE6" s="24"/>
      <c r="AF6" s="24"/>
      <c r="AG6" s="24"/>
    </row>
    <row r="7" spans="1:81">
      <c r="A7" s="12"/>
      <c r="B7" s="57" t="s">
        <v>24</v>
      </c>
      <c r="C7" s="59"/>
      <c r="D7" s="58"/>
      <c r="E7" s="676" t="s">
        <v>20</v>
      </c>
      <c r="F7" s="676"/>
      <c r="G7" s="677"/>
      <c r="H7" s="46"/>
      <c r="I7" s="655" t="s">
        <v>25</v>
      </c>
      <c r="J7" s="656"/>
      <c r="K7" s="656"/>
      <c r="L7" s="657"/>
      <c r="M7" s="658">
        <f>(1-M6)</f>
        <v>1</v>
      </c>
      <c r="N7" s="600"/>
      <c r="O7" s="659">
        <f>1-O6</f>
        <v>1</v>
      </c>
      <c r="P7" s="660"/>
      <c r="Q7" s="50"/>
      <c r="R7" s="663" t="s">
        <v>26</v>
      </c>
      <c r="S7" s="664"/>
      <c r="T7" s="51">
        <v>4</v>
      </c>
      <c r="U7" s="51">
        <v>6</v>
      </c>
      <c r="V7" s="52">
        <v>60</v>
      </c>
      <c r="W7" s="50"/>
      <c r="X7" s="663" t="s">
        <v>27</v>
      </c>
      <c r="Y7" s="664"/>
      <c r="Z7" s="51">
        <v>4</v>
      </c>
      <c r="AA7" s="51">
        <v>8</v>
      </c>
      <c r="AB7" s="52">
        <v>64</v>
      </c>
      <c r="AC7" s="53"/>
      <c r="AD7" s="24"/>
      <c r="AE7" s="24"/>
      <c r="AF7" s="24"/>
      <c r="AG7" s="24"/>
    </row>
    <row r="8" spans="1:81" ht="16.5" thickBot="1">
      <c r="A8" s="12"/>
      <c r="B8" s="57" t="s">
        <v>28</v>
      </c>
      <c r="C8" s="59"/>
      <c r="D8" s="58"/>
      <c r="E8" s="671">
        <v>0</v>
      </c>
      <c r="F8" s="671"/>
      <c r="G8" s="672"/>
      <c r="H8" s="46"/>
      <c r="I8" s="673" t="s">
        <v>29</v>
      </c>
      <c r="J8" s="674"/>
      <c r="K8" s="674"/>
      <c r="L8" s="675"/>
      <c r="M8" s="584">
        <f>M7*Pack.MPS.Total</f>
        <v>0</v>
      </c>
      <c r="N8" s="585"/>
      <c r="O8" s="584">
        <f>E9*O7</f>
        <v>0</v>
      </c>
      <c r="P8" s="586"/>
      <c r="Q8" s="50"/>
      <c r="R8" s="661" t="s">
        <v>30</v>
      </c>
      <c r="S8" s="662"/>
      <c r="T8" s="51">
        <v>4</v>
      </c>
      <c r="U8" s="51">
        <v>16</v>
      </c>
      <c r="V8" s="52">
        <v>200</v>
      </c>
      <c r="W8" s="50"/>
      <c r="X8" s="661" t="s">
        <v>31</v>
      </c>
      <c r="Y8" s="662"/>
      <c r="Z8" s="51">
        <v>4</v>
      </c>
      <c r="AA8" s="51">
        <v>8</v>
      </c>
      <c r="AB8" s="52">
        <v>164</v>
      </c>
      <c r="AC8" s="53"/>
      <c r="AD8" s="24"/>
      <c r="AE8" s="24"/>
      <c r="AF8" s="24"/>
      <c r="AG8" s="24"/>
    </row>
    <row r="9" spans="1:81">
      <c r="A9" s="12"/>
      <c r="B9" s="579" t="s">
        <v>32</v>
      </c>
      <c r="C9" s="580"/>
      <c r="D9" s="580"/>
      <c r="E9" s="687">
        <v>0</v>
      </c>
      <c r="F9" s="687"/>
      <c r="G9" s="688"/>
      <c r="H9" s="46"/>
      <c r="I9" s="46"/>
      <c r="J9" s="60"/>
      <c r="K9" s="60"/>
      <c r="L9" s="50"/>
      <c r="M9" s="50"/>
      <c r="N9" s="50"/>
      <c r="O9" s="50"/>
      <c r="P9" s="50"/>
      <c r="Q9" s="61"/>
      <c r="R9" s="663" t="s">
        <v>33</v>
      </c>
      <c r="S9" s="664"/>
      <c r="T9" s="51">
        <v>4</v>
      </c>
      <c r="U9" s="51">
        <v>6</v>
      </c>
      <c r="V9" s="52">
        <v>60</v>
      </c>
      <c r="W9" s="50"/>
      <c r="X9" s="669" t="s">
        <v>34</v>
      </c>
      <c r="Y9" s="670"/>
      <c r="Z9" s="51">
        <v>14</v>
      </c>
      <c r="AA9" s="51">
        <v>25</v>
      </c>
      <c r="AB9" s="52">
        <v>60</v>
      </c>
      <c r="AC9" s="53"/>
      <c r="AD9" s="24"/>
      <c r="AE9" s="24"/>
      <c r="AF9" s="24"/>
      <c r="AG9" s="24"/>
    </row>
    <row r="10" spans="1:81">
      <c r="A10" s="12"/>
      <c r="B10" s="57" t="s">
        <v>35</v>
      </c>
      <c r="C10" s="59"/>
      <c r="D10" s="58"/>
      <c r="E10" s="676" t="s">
        <v>20</v>
      </c>
      <c r="F10" s="676"/>
      <c r="G10" s="677"/>
      <c r="H10" s="46"/>
      <c r="I10" s="47" t="s">
        <v>36</v>
      </c>
      <c r="J10" s="689"/>
      <c r="K10" s="689"/>
      <c r="L10" s="689"/>
      <c r="M10" s="689"/>
      <c r="N10" s="689"/>
      <c r="O10" s="689"/>
      <c r="P10" s="668"/>
      <c r="Q10" s="61"/>
      <c r="R10" s="663" t="s">
        <v>37</v>
      </c>
      <c r="S10" s="664"/>
      <c r="T10" s="51">
        <v>4</v>
      </c>
      <c r="U10" s="51">
        <v>10</v>
      </c>
      <c r="V10" s="52">
        <v>60</v>
      </c>
      <c r="W10" s="50"/>
      <c r="X10" s="669" t="s">
        <v>38</v>
      </c>
      <c r="Y10" s="670"/>
      <c r="Z10" s="51">
        <v>12</v>
      </c>
      <c r="AA10" s="51">
        <v>25</v>
      </c>
      <c r="AB10" s="52">
        <v>60</v>
      </c>
      <c r="AC10" s="53"/>
      <c r="AD10" s="24"/>
      <c r="AE10" s="24"/>
      <c r="AF10" s="24"/>
      <c r="AG10" s="24"/>
    </row>
    <row r="11" spans="1:81">
      <c r="A11" s="12"/>
      <c r="B11" s="57" t="s">
        <v>39</v>
      </c>
      <c r="C11" s="59"/>
      <c r="D11" s="58"/>
      <c r="E11" s="676" t="s">
        <v>20</v>
      </c>
      <c r="F11" s="676"/>
      <c r="G11" s="677"/>
      <c r="H11" s="46"/>
      <c r="I11" s="655" t="s">
        <v>40</v>
      </c>
      <c r="J11" s="656"/>
      <c r="K11" s="656"/>
      <c r="L11" s="657"/>
      <c r="M11" s="678" t="s">
        <v>41</v>
      </c>
      <c r="N11" s="679"/>
      <c r="O11" s="679"/>
      <c r="P11" s="680"/>
      <c r="Q11" s="61"/>
      <c r="R11" s="663" t="s">
        <v>42</v>
      </c>
      <c r="S11" s="664"/>
      <c r="T11" s="51">
        <v>4</v>
      </c>
      <c r="U11" s="51">
        <v>16</v>
      </c>
      <c r="V11" s="52">
        <v>60</v>
      </c>
      <c r="W11" s="50"/>
      <c r="X11" s="663" t="s">
        <v>43</v>
      </c>
      <c r="Y11" s="664"/>
      <c r="Z11" s="51">
        <v>6</v>
      </c>
      <c r="AA11" s="51">
        <v>10</v>
      </c>
      <c r="AB11" s="52">
        <v>60</v>
      </c>
      <c r="AC11" s="53"/>
      <c r="AD11" s="24"/>
      <c r="AE11" s="24"/>
      <c r="AF11" s="24"/>
      <c r="AG11" s="24"/>
    </row>
    <row r="12" spans="1:81" ht="16.5" thickBot="1">
      <c r="A12" s="12"/>
      <c r="B12" s="62" t="s">
        <v>44</v>
      </c>
      <c r="C12" s="3"/>
      <c r="D12" s="63"/>
      <c r="E12" s="681" t="s">
        <v>20</v>
      </c>
      <c r="F12" s="681"/>
      <c r="G12" s="682"/>
      <c r="H12" s="46"/>
      <c r="I12" s="46"/>
      <c r="J12" s="60"/>
      <c r="K12" s="60"/>
      <c r="L12" s="50"/>
      <c r="M12" s="50"/>
      <c r="N12" s="50"/>
      <c r="O12" s="50"/>
      <c r="P12" s="50"/>
      <c r="Q12" s="61"/>
      <c r="R12" s="683" t="s">
        <v>16</v>
      </c>
      <c r="S12" s="684"/>
      <c r="T12" s="64">
        <v>12</v>
      </c>
      <c r="U12" s="64">
        <v>24</v>
      </c>
      <c r="V12" s="65">
        <v>60</v>
      </c>
      <c r="W12" s="50"/>
      <c r="X12" s="685" t="s">
        <v>45</v>
      </c>
      <c r="Y12" s="686"/>
      <c r="Z12" s="64">
        <v>4</v>
      </c>
      <c r="AA12" s="64">
        <v>16</v>
      </c>
      <c r="AB12" s="65">
        <v>100</v>
      </c>
      <c r="AC12" s="53"/>
      <c r="AD12" s="24"/>
      <c r="AE12" s="24"/>
      <c r="AF12" s="24"/>
      <c r="AG12" s="24"/>
    </row>
    <row r="13" spans="1:81" s="71" customFormat="1" ht="6" customHeight="1">
      <c r="A13" s="12"/>
      <c r="B13" s="66"/>
      <c r="C13" s="61"/>
      <c r="D13" s="61"/>
      <c r="E13" s="61"/>
      <c r="F13" s="61"/>
      <c r="G13" s="46"/>
      <c r="H13" s="46"/>
      <c r="I13" s="46"/>
      <c r="J13" s="60"/>
      <c r="K13" s="60"/>
      <c r="L13" s="50"/>
      <c r="M13" s="50"/>
      <c r="N13" s="50"/>
      <c r="O13" s="50"/>
      <c r="P13" s="50"/>
      <c r="Q13" s="50"/>
      <c r="R13" s="50"/>
      <c r="S13" s="50"/>
      <c r="T13" s="50"/>
      <c r="U13" s="50"/>
      <c r="V13" s="50"/>
      <c r="W13" s="50"/>
      <c r="X13" s="50"/>
      <c r="Y13" s="50"/>
      <c r="Z13" s="50"/>
      <c r="AA13" s="50"/>
      <c r="AB13" s="50"/>
      <c r="AC13" s="53"/>
      <c r="AD13" s="24"/>
      <c r="AE13" s="67"/>
      <c r="AF13" s="67"/>
      <c r="AG13" s="67"/>
      <c r="AH13" s="67"/>
      <c r="AI13" s="6"/>
      <c r="AJ13" s="6"/>
      <c r="AK13" s="6"/>
      <c r="AL13" s="6"/>
      <c r="AM13" s="68"/>
      <c r="AN13" s="69"/>
      <c r="AO13" s="70"/>
      <c r="AP13" s="8"/>
      <c r="AQ13" s="8"/>
      <c r="AR13" s="8"/>
      <c r="AS13" s="8"/>
      <c r="AT13" s="8"/>
      <c r="AU13" s="8"/>
      <c r="AV13" s="8"/>
      <c r="AW13" s="8"/>
      <c r="AX13" s="8"/>
      <c r="AY13" s="8"/>
      <c r="AZ13" s="9"/>
      <c r="BA13" s="8"/>
      <c r="BB13" s="8"/>
      <c r="BC13" s="1"/>
      <c r="BD13" s="1"/>
      <c r="BE13" s="1"/>
      <c r="BF13" s="1"/>
      <c r="BG13" s="1"/>
      <c r="BH13" s="1"/>
      <c r="BI13" s="1"/>
      <c r="BJ13" s="1"/>
      <c r="BK13" s="1"/>
      <c r="BL13" s="1"/>
      <c r="BM13" s="1"/>
      <c r="BN13" s="1"/>
      <c r="BO13" s="1"/>
      <c r="BP13" s="1"/>
      <c r="BQ13" s="1"/>
      <c r="BR13" s="1"/>
      <c r="BS13" s="1"/>
      <c r="BT13" s="1"/>
      <c r="BU13" s="1"/>
      <c r="BV13" s="1"/>
      <c r="BW13" s="1"/>
      <c r="BX13" s="1"/>
      <c r="BY13" s="1"/>
      <c r="BZ13" s="7"/>
      <c r="CA13" s="1"/>
      <c r="CB13" s="7"/>
      <c r="CC13" s="7"/>
    </row>
    <row r="14" spans="1:81" ht="19.5" customHeight="1" thickBot="1">
      <c r="A14" s="12"/>
      <c r="B14" s="690" t="s">
        <v>46</v>
      </c>
      <c r="C14" s="690"/>
      <c r="D14" s="690"/>
      <c r="E14" s="690"/>
      <c r="F14" s="690"/>
      <c r="G14" s="690"/>
      <c r="H14" s="690"/>
      <c r="I14" s="690"/>
      <c r="J14" s="690"/>
      <c r="K14" s="690"/>
      <c r="L14" s="690"/>
      <c r="M14" s="690"/>
      <c r="N14" s="690"/>
      <c r="O14" s="690"/>
      <c r="P14" s="690"/>
      <c r="Q14" s="690"/>
      <c r="R14" s="690"/>
      <c r="S14" s="690"/>
      <c r="T14" s="690"/>
      <c r="U14" s="517" t="s">
        <v>47</v>
      </c>
      <c r="V14" s="517"/>
      <c r="W14" s="517"/>
      <c r="X14" s="517"/>
      <c r="Y14" s="517"/>
      <c r="Z14" s="517"/>
      <c r="AA14" s="517"/>
      <c r="AB14" s="517"/>
      <c r="AC14" s="72"/>
      <c r="AD14" s="11"/>
      <c r="AE14" s="11"/>
      <c r="AF14" s="11"/>
      <c r="AG14" s="24"/>
      <c r="AM14" s="55"/>
      <c r="AN14" s="73"/>
      <c r="AO14" s="73"/>
      <c r="AP14" s="9">
        <v>0.1</v>
      </c>
      <c r="AQ14" s="9">
        <v>0.2</v>
      </c>
      <c r="AR14" s="9">
        <v>0.3</v>
      </c>
      <c r="AS14" s="9">
        <v>0.4</v>
      </c>
      <c r="AT14" s="9">
        <v>0.5</v>
      </c>
      <c r="AU14" s="9">
        <v>0.6</v>
      </c>
      <c r="AV14" s="9">
        <v>0.7</v>
      </c>
      <c r="AW14" s="9">
        <v>0.8</v>
      </c>
      <c r="AX14" s="9">
        <v>0.9</v>
      </c>
      <c r="AY14" s="9">
        <v>1</v>
      </c>
      <c r="BA14" s="74" t="s">
        <v>48</v>
      </c>
      <c r="BB14" s="74" t="s">
        <v>49</v>
      </c>
      <c r="CA14" s="1"/>
    </row>
    <row r="15" spans="1:81" ht="20.25" customHeight="1" thickBot="1">
      <c r="A15" s="12"/>
      <c r="B15" s="75"/>
      <c r="C15" s="76" t="s">
        <v>50</v>
      </c>
      <c r="D15" s="691" t="s">
        <v>51</v>
      </c>
      <c r="E15" s="509" t="s">
        <v>52</v>
      </c>
      <c r="F15" s="510"/>
      <c r="G15" s="509" t="s">
        <v>53</v>
      </c>
      <c r="H15" s="510"/>
      <c r="I15" s="509" t="s">
        <v>54</v>
      </c>
      <c r="J15" s="510"/>
      <c r="K15" s="509" t="s">
        <v>55</v>
      </c>
      <c r="L15" s="510"/>
      <c r="M15" s="509" t="s">
        <v>56</v>
      </c>
      <c r="N15" s="510"/>
      <c r="O15" s="509" t="s">
        <v>57</v>
      </c>
      <c r="P15" s="510"/>
      <c r="Q15" s="509" t="s">
        <v>58</v>
      </c>
      <c r="R15" s="510"/>
      <c r="S15" s="509" t="s">
        <v>59</v>
      </c>
      <c r="T15" s="510"/>
      <c r="U15" s="77"/>
      <c r="V15" s="78"/>
      <c r="W15" s="78"/>
      <c r="X15" s="78"/>
      <c r="Y15" s="78"/>
      <c r="Z15" s="78"/>
      <c r="AA15" s="78"/>
      <c r="AB15" s="78"/>
      <c r="AC15" s="53"/>
      <c r="AD15" s="24"/>
      <c r="AE15" s="79"/>
      <c r="AF15" s="79"/>
      <c r="AG15" s="79"/>
      <c r="AH15" s="79"/>
      <c r="AM15" s="80"/>
      <c r="AN15" s="81" t="s">
        <v>52</v>
      </c>
      <c r="AO15" s="81" t="s">
        <v>60</v>
      </c>
      <c r="AP15" s="82">
        <f t="shared" ref="AP15:AX15" si="0">IF($K$104&gt;AP$14, 1,0)</f>
        <v>0</v>
      </c>
      <c r="AQ15" s="83">
        <f t="shared" si="0"/>
        <v>0</v>
      </c>
      <c r="AR15" s="83">
        <f t="shared" si="0"/>
        <v>0</v>
      </c>
      <c r="AS15" s="83">
        <f t="shared" si="0"/>
        <v>0</v>
      </c>
      <c r="AT15" s="83">
        <f t="shared" si="0"/>
        <v>0</v>
      </c>
      <c r="AU15" s="83">
        <f t="shared" si="0"/>
        <v>0</v>
      </c>
      <c r="AV15" s="83">
        <f t="shared" si="0"/>
        <v>0</v>
      </c>
      <c r="AW15" s="83">
        <f t="shared" si="0"/>
        <v>0</v>
      </c>
      <c r="AX15" s="83">
        <f t="shared" si="0"/>
        <v>0</v>
      </c>
      <c r="AY15" s="84">
        <f>IF($K$104&gt;AY$14, 2,0)</f>
        <v>0</v>
      </c>
      <c r="AZ15" s="85">
        <f>K104</f>
        <v>0</v>
      </c>
      <c r="BA15" s="86"/>
      <c r="BB15" s="87"/>
      <c r="BC15" s="88"/>
      <c r="BD15" s="89"/>
      <c r="BN15" s="1">
        <f t="shared" ref="BN15:BN26" si="1">SUM(K87:N87)</f>
        <v>0</v>
      </c>
      <c r="CA15" s="1"/>
    </row>
    <row r="16" spans="1:81">
      <c r="A16" s="12"/>
      <c r="B16" s="90" t="s">
        <v>61</v>
      </c>
      <c r="C16" s="91" t="s">
        <v>62</v>
      </c>
      <c r="D16" s="692"/>
      <c r="E16" s="92" t="s">
        <v>63</v>
      </c>
      <c r="F16" s="93" t="s">
        <v>64</v>
      </c>
      <c r="G16" s="94" t="s">
        <v>65</v>
      </c>
      <c r="H16" s="95" t="s">
        <v>66</v>
      </c>
      <c r="I16" s="92" t="s">
        <v>67</v>
      </c>
      <c r="J16" s="93" t="s">
        <v>68</v>
      </c>
      <c r="K16" s="94" t="s">
        <v>69</v>
      </c>
      <c r="L16" s="95" t="s">
        <v>70</v>
      </c>
      <c r="M16" s="96" t="s">
        <v>71</v>
      </c>
      <c r="N16" s="93" t="s">
        <v>72</v>
      </c>
      <c r="O16" s="94" t="s">
        <v>73</v>
      </c>
      <c r="P16" s="95" t="s">
        <v>74</v>
      </c>
      <c r="Q16" s="92" t="s">
        <v>75</v>
      </c>
      <c r="R16" s="93" t="s">
        <v>76</v>
      </c>
      <c r="S16" s="97" t="s">
        <v>77</v>
      </c>
      <c r="T16" s="95" t="s">
        <v>78</v>
      </c>
      <c r="U16" s="77"/>
      <c r="V16" s="78"/>
      <c r="W16" s="78"/>
      <c r="X16" s="78"/>
      <c r="Y16" s="78"/>
      <c r="Z16" s="78"/>
      <c r="AA16" s="78"/>
      <c r="AB16" s="78"/>
      <c r="AC16" s="53"/>
      <c r="AD16" s="24"/>
      <c r="AE16" s="79"/>
      <c r="AF16" s="79"/>
      <c r="AG16" s="79"/>
      <c r="AH16" s="79"/>
      <c r="AM16" s="80"/>
      <c r="AN16" s="98" t="s">
        <v>79</v>
      </c>
      <c r="AO16" s="99" t="s">
        <v>80</v>
      </c>
      <c r="AP16" s="100">
        <f t="shared" ref="AP16:AY16" si="2">IF($K$125&gt;AP$14, 1,0)</f>
        <v>0</v>
      </c>
      <c r="AQ16" s="100">
        <f t="shared" si="2"/>
        <v>0</v>
      </c>
      <c r="AR16" s="100">
        <f t="shared" si="2"/>
        <v>0</v>
      </c>
      <c r="AS16" s="100">
        <f t="shared" si="2"/>
        <v>0</v>
      </c>
      <c r="AT16" s="100">
        <f t="shared" si="2"/>
        <v>0</v>
      </c>
      <c r="AU16" s="100">
        <f t="shared" si="2"/>
        <v>0</v>
      </c>
      <c r="AV16" s="100">
        <f t="shared" si="2"/>
        <v>0</v>
      </c>
      <c r="AW16" s="100">
        <f t="shared" si="2"/>
        <v>0</v>
      </c>
      <c r="AX16" s="100">
        <f t="shared" si="2"/>
        <v>0</v>
      </c>
      <c r="AY16" s="101">
        <f t="shared" si="2"/>
        <v>0</v>
      </c>
      <c r="AZ16" s="102">
        <f>K125</f>
        <v>0</v>
      </c>
      <c r="BA16" s="103">
        <f>E$24/$C$24</f>
        <v>0</v>
      </c>
      <c r="BB16" s="104">
        <f>E$25/$C$25</f>
        <v>0</v>
      </c>
      <c r="BC16" s="88"/>
      <c r="BD16" s="89"/>
      <c r="BN16" s="1">
        <f t="shared" si="1"/>
        <v>0</v>
      </c>
      <c r="CA16" s="1"/>
    </row>
    <row r="17" spans="1:81" ht="16.5" thickBot="1">
      <c r="A17" s="12"/>
      <c r="B17" s="105" t="s">
        <v>18</v>
      </c>
      <c r="C17" s="106">
        <f>SUM(E17:T17)</f>
        <v>0</v>
      </c>
      <c r="D17" s="107" t="s">
        <v>81</v>
      </c>
      <c r="E17" s="108">
        <f>IF(SUM(E18:E32)&gt;0,1,0)</f>
        <v>0</v>
      </c>
      <c r="F17" s="109">
        <v>0</v>
      </c>
      <c r="G17" s="108">
        <f>IF(SUM(G18:G32)&gt;0,1,0)</f>
        <v>0</v>
      </c>
      <c r="H17" s="109">
        <v>0</v>
      </c>
      <c r="I17" s="108">
        <f>IF(SUM(I18:I32)&gt;0,1,0)</f>
        <v>0</v>
      </c>
      <c r="J17" s="109">
        <v>0</v>
      </c>
      <c r="K17" s="108">
        <f>IF(SUM(K18:K32)&gt;0,1,0)</f>
        <v>0</v>
      </c>
      <c r="L17" s="109">
        <v>0</v>
      </c>
      <c r="M17" s="110">
        <f>IF(SUM(M18:M32)&gt;0,1,0)</f>
        <v>0</v>
      </c>
      <c r="N17" s="109">
        <v>0</v>
      </c>
      <c r="O17" s="108">
        <f>IF(SUM(O18:O32)&gt;0,1,0)</f>
        <v>0</v>
      </c>
      <c r="P17" s="109">
        <v>0</v>
      </c>
      <c r="Q17" s="108">
        <f>IF(SUM(Q18:Q32)&gt;0,1,0)</f>
        <v>0</v>
      </c>
      <c r="R17" s="109">
        <v>0</v>
      </c>
      <c r="S17" s="110">
        <f>IF(SUM(S18:S32)&gt;0,1,0)</f>
        <v>0</v>
      </c>
      <c r="T17" s="109">
        <v>0</v>
      </c>
      <c r="U17" s="77"/>
      <c r="V17" s="78"/>
      <c r="W17" s="78"/>
      <c r="X17" s="78"/>
      <c r="Y17" s="78"/>
      <c r="Z17" s="78"/>
      <c r="AA17" s="78"/>
      <c r="AB17" s="78"/>
      <c r="AC17" s="53"/>
      <c r="AD17" s="24"/>
      <c r="AE17" s="79"/>
      <c r="AF17" s="79"/>
      <c r="AG17" s="79"/>
      <c r="AH17" s="79"/>
      <c r="AM17" s="111"/>
      <c r="AN17" s="112"/>
      <c r="AO17" s="113" t="s">
        <v>82</v>
      </c>
      <c r="AP17" s="114">
        <f t="shared" ref="AP17:AY17" si="3">IF($K$147&gt;AP$14, 1,0)</f>
        <v>0</v>
      </c>
      <c r="AQ17" s="114">
        <f t="shared" si="3"/>
        <v>0</v>
      </c>
      <c r="AR17" s="114">
        <f t="shared" si="3"/>
        <v>0</v>
      </c>
      <c r="AS17" s="114">
        <f t="shared" si="3"/>
        <v>0</v>
      </c>
      <c r="AT17" s="114">
        <f t="shared" si="3"/>
        <v>0</v>
      </c>
      <c r="AU17" s="114">
        <f t="shared" si="3"/>
        <v>0</v>
      </c>
      <c r="AV17" s="114">
        <f t="shared" si="3"/>
        <v>0</v>
      </c>
      <c r="AW17" s="114">
        <f t="shared" si="3"/>
        <v>0</v>
      </c>
      <c r="AX17" s="114">
        <f t="shared" si="3"/>
        <v>0</v>
      </c>
      <c r="AY17" s="115">
        <f t="shared" si="3"/>
        <v>0</v>
      </c>
      <c r="AZ17" s="102">
        <f>K147</f>
        <v>0</v>
      </c>
      <c r="BA17" s="69"/>
      <c r="BB17" s="116"/>
      <c r="BC17" s="88"/>
      <c r="BD17" s="89"/>
      <c r="BN17" s="1">
        <f t="shared" si="1"/>
        <v>0</v>
      </c>
      <c r="CA17" s="1"/>
    </row>
    <row r="18" spans="1:81" ht="17.25" thickTop="1" thickBot="1">
      <c r="A18" s="12"/>
      <c r="B18" s="117" t="s">
        <v>22</v>
      </c>
      <c r="C18" s="118">
        <v>1</v>
      </c>
      <c r="D18" s="119">
        <f t="shared" ref="D18:D33" si="4">SUM(E18:T18)</f>
        <v>0</v>
      </c>
      <c r="E18" s="120"/>
      <c r="F18" s="121"/>
      <c r="G18" s="122"/>
      <c r="H18" s="123"/>
      <c r="I18" s="120"/>
      <c r="J18" s="121"/>
      <c r="K18" s="122"/>
      <c r="L18" s="123"/>
      <c r="M18" s="120"/>
      <c r="N18" s="121"/>
      <c r="O18" s="122"/>
      <c r="P18" s="123"/>
      <c r="Q18" s="120"/>
      <c r="R18" s="121"/>
      <c r="S18" s="122"/>
      <c r="T18" s="123"/>
      <c r="U18" s="124">
        <v>1</v>
      </c>
      <c r="V18" s="78"/>
      <c r="W18" s="78"/>
      <c r="X18" s="78"/>
      <c r="Y18" s="78"/>
      <c r="Z18" s="78"/>
      <c r="AA18" s="78"/>
      <c r="AB18" s="78"/>
      <c r="AC18" s="53"/>
      <c r="AD18" s="24"/>
      <c r="AE18" s="79"/>
      <c r="AF18" s="79"/>
      <c r="AG18" s="79"/>
      <c r="AH18" s="79"/>
      <c r="AM18" s="111"/>
      <c r="AN18" s="112"/>
      <c r="AO18" s="125"/>
      <c r="AP18" s="70"/>
      <c r="AQ18" s="70"/>
      <c r="AR18" s="70"/>
      <c r="AS18" s="70"/>
      <c r="AT18" s="70"/>
      <c r="AU18" s="70"/>
      <c r="AV18" s="70"/>
      <c r="AW18" s="70"/>
      <c r="AX18" s="70"/>
      <c r="AY18" s="70"/>
      <c r="AZ18" s="102"/>
      <c r="BA18" s="69"/>
      <c r="BB18" s="116"/>
      <c r="BC18" s="88"/>
      <c r="BD18" s="89"/>
      <c r="BN18" s="1">
        <f t="shared" si="1"/>
        <v>0</v>
      </c>
      <c r="CA18" s="1"/>
    </row>
    <row r="19" spans="1:81">
      <c r="A19" s="12"/>
      <c r="B19" s="126" t="s">
        <v>26</v>
      </c>
      <c r="C19" s="118">
        <v>1</v>
      </c>
      <c r="D19" s="119">
        <f t="shared" si="4"/>
        <v>0</v>
      </c>
      <c r="E19" s="127"/>
      <c r="F19" s="128"/>
      <c r="G19" s="129"/>
      <c r="H19" s="130"/>
      <c r="I19" s="127"/>
      <c r="J19" s="128"/>
      <c r="K19" s="129"/>
      <c r="L19" s="130"/>
      <c r="M19" s="127"/>
      <c r="N19" s="128"/>
      <c r="O19" s="129"/>
      <c r="P19" s="130"/>
      <c r="Q19" s="127"/>
      <c r="R19" s="128"/>
      <c r="S19" s="129"/>
      <c r="T19" s="130"/>
      <c r="U19" s="124"/>
      <c r="V19" s="78"/>
      <c r="W19" s="78"/>
      <c r="X19" s="78"/>
      <c r="Y19" s="78"/>
      <c r="Z19" s="78"/>
      <c r="AA19" s="78"/>
      <c r="AB19" s="78"/>
      <c r="AC19" s="53"/>
      <c r="AD19" s="24"/>
      <c r="AE19" s="79"/>
      <c r="AF19" s="79"/>
      <c r="AG19" s="79"/>
      <c r="AH19" s="79"/>
      <c r="AM19" s="111"/>
      <c r="AN19" s="131" t="s">
        <v>52</v>
      </c>
      <c r="AO19" s="81" t="s">
        <v>60</v>
      </c>
      <c r="AP19" s="132">
        <f t="shared" ref="AP19:AX19" si="5">IF($L$104&gt;AP$14, 1,0)</f>
        <v>0</v>
      </c>
      <c r="AQ19" s="132">
        <f t="shared" si="5"/>
        <v>0</v>
      </c>
      <c r="AR19" s="132">
        <f t="shared" si="5"/>
        <v>0</v>
      </c>
      <c r="AS19" s="132">
        <f t="shared" si="5"/>
        <v>0</v>
      </c>
      <c r="AT19" s="132">
        <f t="shared" si="5"/>
        <v>0</v>
      </c>
      <c r="AU19" s="132">
        <f t="shared" si="5"/>
        <v>0</v>
      </c>
      <c r="AV19" s="132">
        <f t="shared" si="5"/>
        <v>0</v>
      </c>
      <c r="AW19" s="132">
        <f t="shared" si="5"/>
        <v>0</v>
      </c>
      <c r="AX19" s="132">
        <f t="shared" si="5"/>
        <v>0</v>
      </c>
      <c r="AY19" s="133">
        <f>IF($L$104&gt;AY$14, 2,0)</f>
        <v>0</v>
      </c>
      <c r="AZ19" s="102">
        <f>L104</f>
        <v>0</v>
      </c>
      <c r="BA19" s="69"/>
      <c r="BB19" s="116"/>
      <c r="BC19" s="88"/>
      <c r="BD19" s="89"/>
      <c r="BN19" s="1">
        <f t="shared" si="1"/>
        <v>0</v>
      </c>
      <c r="CA19" s="1"/>
    </row>
    <row r="20" spans="1:81">
      <c r="A20" s="12"/>
      <c r="B20" s="117" t="s">
        <v>30</v>
      </c>
      <c r="C20" s="118">
        <v>1</v>
      </c>
      <c r="D20" s="119">
        <f t="shared" si="4"/>
        <v>0</v>
      </c>
      <c r="E20" s="127"/>
      <c r="F20" s="128"/>
      <c r="G20" s="129"/>
      <c r="H20" s="130"/>
      <c r="I20" s="127"/>
      <c r="J20" s="128"/>
      <c r="K20" s="129"/>
      <c r="L20" s="130"/>
      <c r="M20" s="127"/>
      <c r="N20" s="128"/>
      <c r="O20" s="129"/>
      <c r="P20" s="130"/>
      <c r="Q20" s="127"/>
      <c r="R20" s="128"/>
      <c r="S20" s="129"/>
      <c r="T20" s="130"/>
      <c r="U20" s="124"/>
      <c r="V20" s="78"/>
      <c r="W20" s="78"/>
      <c r="X20" s="78"/>
      <c r="Y20" s="78"/>
      <c r="Z20" s="78"/>
      <c r="AA20" s="78"/>
      <c r="AB20" s="78"/>
      <c r="AC20" s="53"/>
      <c r="AD20" s="24"/>
      <c r="AE20" s="79"/>
      <c r="AF20" s="79"/>
      <c r="AG20" s="79"/>
      <c r="AH20" s="79"/>
      <c r="AJ20" s="134"/>
      <c r="AK20" s="134"/>
      <c r="AL20" s="134"/>
      <c r="AM20" s="111"/>
      <c r="AN20" s="98" t="s">
        <v>83</v>
      </c>
      <c r="AO20" s="99" t="s">
        <v>80</v>
      </c>
      <c r="AP20" s="100">
        <f t="shared" ref="AP20:AY20" si="6">IF($L$125&gt;AP$14, 1,0)</f>
        <v>0</v>
      </c>
      <c r="AQ20" s="100">
        <f t="shared" si="6"/>
        <v>0</v>
      </c>
      <c r="AR20" s="100">
        <f t="shared" si="6"/>
        <v>0</v>
      </c>
      <c r="AS20" s="100">
        <f t="shared" si="6"/>
        <v>0</v>
      </c>
      <c r="AT20" s="100">
        <f t="shared" si="6"/>
        <v>0</v>
      </c>
      <c r="AU20" s="100">
        <f t="shared" si="6"/>
        <v>0</v>
      </c>
      <c r="AV20" s="100">
        <f t="shared" si="6"/>
        <v>0</v>
      </c>
      <c r="AW20" s="100">
        <f t="shared" si="6"/>
        <v>0</v>
      </c>
      <c r="AX20" s="100">
        <f t="shared" si="6"/>
        <v>0</v>
      </c>
      <c r="AY20" s="101">
        <f t="shared" si="6"/>
        <v>0</v>
      </c>
      <c r="AZ20" s="102">
        <f>L125</f>
        <v>0</v>
      </c>
      <c r="BA20" s="103">
        <f>F$24/$C$24</f>
        <v>0</v>
      </c>
      <c r="BB20" s="104">
        <f>F$25/$C$25</f>
        <v>0</v>
      </c>
      <c r="BC20" s="88"/>
      <c r="BD20" s="89"/>
      <c r="BN20" s="1">
        <f t="shared" si="1"/>
        <v>0</v>
      </c>
      <c r="CA20" s="1"/>
    </row>
    <row r="21" spans="1:81" ht="16.5" thickBot="1">
      <c r="A21" s="12"/>
      <c r="B21" s="135" t="s">
        <v>33</v>
      </c>
      <c r="C21" s="118">
        <v>1</v>
      </c>
      <c r="D21" s="119">
        <f t="shared" si="4"/>
        <v>0</v>
      </c>
      <c r="E21" s="127"/>
      <c r="F21" s="128"/>
      <c r="G21" s="129"/>
      <c r="H21" s="130"/>
      <c r="I21" s="127"/>
      <c r="J21" s="128"/>
      <c r="K21" s="129"/>
      <c r="L21" s="130"/>
      <c r="M21" s="127"/>
      <c r="N21" s="128"/>
      <c r="O21" s="129"/>
      <c r="P21" s="130"/>
      <c r="Q21" s="127"/>
      <c r="R21" s="128"/>
      <c r="S21" s="129"/>
      <c r="T21" s="130"/>
      <c r="U21" s="124">
        <v>1</v>
      </c>
      <c r="V21" s="78"/>
      <c r="W21" s="78"/>
      <c r="X21" s="78"/>
      <c r="Y21" s="78"/>
      <c r="Z21" s="78"/>
      <c r="AA21" s="78"/>
      <c r="AB21" s="78"/>
      <c r="AC21" s="53"/>
      <c r="AD21" s="24"/>
      <c r="AE21" s="79"/>
      <c r="AF21" s="79"/>
      <c r="AG21" s="79"/>
      <c r="AH21" s="79"/>
      <c r="AM21" s="111"/>
      <c r="AN21" s="136"/>
      <c r="AO21" s="113" t="s">
        <v>82</v>
      </c>
      <c r="AP21" s="114">
        <f t="shared" ref="AP21:AY21" si="7">IF($L$147&gt;AP$14, 1,0)</f>
        <v>0</v>
      </c>
      <c r="AQ21" s="114">
        <f t="shared" si="7"/>
        <v>0</v>
      </c>
      <c r="AR21" s="114">
        <f t="shared" si="7"/>
        <v>0</v>
      </c>
      <c r="AS21" s="114">
        <f t="shared" si="7"/>
        <v>0</v>
      </c>
      <c r="AT21" s="114">
        <f t="shared" si="7"/>
        <v>0</v>
      </c>
      <c r="AU21" s="114">
        <f t="shared" si="7"/>
        <v>0</v>
      </c>
      <c r="AV21" s="114">
        <f t="shared" si="7"/>
        <v>0</v>
      </c>
      <c r="AW21" s="114">
        <f t="shared" si="7"/>
        <v>0</v>
      </c>
      <c r="AX21" s="114">
        <f t="shared" si="7"/>
        <v>0</v>
      </c>
      <c r="AY21" s="115">
        <f t="shared" si="7"/>
        <v>0</v>
      </c>
      <c r="AZ21" s="137">
        <f>L147</f>
        <v>0</v>
      </c>
      <c r="BA21" s="138"/>
      <c r="BB21" s="139"/>
      <c r="BC21" s="88"/>
      <c r="BD21" s="89"/>
      <c r="BN21" s="1">
        <f t="shared" si="1"/>
        <v>0</v>
      </c>
      <c r="CA21" s="1"/>
    </row>
    <row r="22" spans="1:81">
      <c r="A22" s="12"/>
      <c r="B22" s="135" t="s">
        <v>37</v>
      </c>
      <c r="C22" s="118">
        <v>1</v>
      </c>
      <c r="D22" s="119">
        <f t="shared" si="4"/>
        <v>0</v>
      </c>
      <c r="E22" s="127"/>
      <c r="F22" s="128"/>
      <c r="G22" s="129"/>
      <c r="H22" s="130"/>
      <c r="I22" s="127"/>
      <c r="J22" s="128"/>
      <c r="K22" s="129"/>
      <c r="L22" s="130"/>
      <c r="M22" s="127"/>
      <c r="N22" s="128"/>
      <c r="O22" s="129"/>
      <c r="P22" s="130"/>
      <c r="Q22" s="127"/>
      <c r="R22" s="128"/>
      <c r="S22" s="129"/>
      <c r="T22" s="130"/>
      <c r="U22" s="124"/>
      <c r="V22" s="78"/>
      <c r="W22" s="78"/>
      <c r="X22" s="78"/>
      <c r="Y22" s="78"/>
      <c r="Z22" s="78"/>
      <c r="AA22" s="78"/>
      <c r="AB22" s="78"/>
      <c r="AC22" s="53"/>
      <c r="AD22" s="24"/>
      <c r="AE22" s="79"/>
      <c r="AF22" s="79"/>
      <c r="AG22" s="79"/>
      <c r="AH22" s="79"/>
      <c r="AM22" s="111"/>
      <c r="AO22" s="140"/>
      <c r="BA22" s="74"/>
      <c r="BB22" s="74"/>
      <c r="BC22" s="88"/>
      <c r="BD22" s="89"/>
      <c r="BN22" s="1">
        <f t="shared" si="1"/>
        <v>0</v>
      </c>
      <c r="CA22" s="1"/>
    </row>
    <row r="23" spans="1:81" ht="16.5" thickBot="1">
      <c r="A23" s="12"/>
      <c r="B23" s="135" t="s">
        <v>42</v>
      </c>
      <c r="C23" s="118">
        <v>2</v>
      </c>
      <c r="D23" s="119">
        <f t="shared" si="4"/>
        <v>0</v>
      </c>
      <c r="E23" s="127"/>
      <c r="F23" s="128"/>
      <c r="G23" s="129"/>
      <c r="H23" s="130"/>
      <c r="I23" s="127"/>
      <c r="J23" s="128"/>
      <c r="K23" s="129"/>
      <c r="L23" s="130"/>
      <c r="M23" s="127"/>
      <c r="N23" s="128"/>
      <c r="O23" s="129"/>
      <c r="P23" s="130"/>
      <c r="Q23" s="127"/>
      <c r="R23" s="128"/>
      <c r="S23" s="129"/>
      <c r="T23" s="130"/>
      <c r="U23" s="141"/>
      <c r="V23" s="78"/>
      <c r="W23" s="78"/>
      <c r="X23" s="78"/>
      <c r="Y23" s="78"/>
      <c r="Z23" s="78"/>
      <c r="AA23" s="78"/>
      <c r="AB23" s="78"/>
      <c r="AC23" s="53"/>
      <c r="AD23" s="24"/>
      <c r="AE23" s="79"/>
      <c r="AF23" s="79"/>
      <c r="AG23" s="79"/>
      <c r="AH23" s="79"/>
      <c r="AM23" s="111"/>
      <c r="AO23" s="140"/>
      <c r="BA23" s="74"/>
      <c r="BB23" s="74"/>
      <c r="BC23" s="88"/>
      <c r="BD23" s="89"/>
      <c r="BN23" s="1">
        <f t="shared" si="1"/>
        <v>0</v>
      </c>
      <c r="CA23" s="1"/>
    </row>
    <row r="24" spans="1:81">
      <c r="A24" s="12"/>
      <c r="B24" s="142" t="s">
        <v>16</v>
      </c>
      <c r="C24" s="118">
        <v>2</v>
      </c>
      <c r="D24" s="119">
        <f t="shared" si="4"/>
        <v>0</v>
      </c>
      <c r="E24" s="127"/>
      <c r="F24" s="128"/>
      <c r="G24" s="129"/>
      <c r="H24" s="130"/>
      <c r="I24" s="127"/>
      <c r="J24" s="128"/>
      <c r="K24" s="129"/>
      <c r="L24" s="130"/>
      <c r="M24" s="127"/>
      <c r="N24" s="128"/>
      <c r="O24" s="129"/>
      <c r="P24" s="130"/>
      <c r="Q24" s="127"/>
      <c r="R24" s="128"/>
      <c r="S24" s="129"/>
      <c r="T24" s="130"/>
      <c r="U24" s="141"/>
      <c r="V24" s="78"/>
      <c r="W24" s="78"/>
      <c r="X24" s="78"/>
      <c r="Y24" s="78"/>
      <c r="Z24" s="78"/>
      <c r="AA24" s="78"/>
      <c r="AB24" s="78"/>
      <c r="AC24" s="53"/>
      <c r="AD24" s="24"/>
      <c r="AE24" s="79"/>
      <c r="AF24" s="79"/>
      <c r="AG24" s="79"/>
      <c r="AH24" s="79"/>
      <c r="AM24" s="111"/>
      <c r="AN24" s="81" t="s">
        <v>53</v>
      </c>
      <c r="AO24" s="143" t="s">
        <v>60</v>
      </c>
      <c r="AP24" s="132">
        <f t="shared" ref="AP24:AX24" si="8">IF($M$104&gt;AP$14, 1,0)</f>
        <v>0</v>
      </c>
      <c r="AQ24" s="132">
        <f t="shared" si="8"/>
        <v>0</v>
      </c>
      <c r="AR24" s="132">
        <f t="shared" si="8"/>
        <v>0</v>
      </c>
      <c r="AS24" s="132">
        <f t="shared" si="8"/>
        <v>0</v>
      </c>
      <c r="AT24" s="132">
        <f t="shared" si="8"/>
        <v>0</v>
      </c>
      <c r="AU24" s="132">
        <f t="shared" si="8"/>
        <v>0</v>
      </c>
      <c r="AV24" s="132">
        <f t="shared" si="8"/>
        <v>0</v>
      </c>
      <c r="AW24" s="132">
        <f t="shared" si="8"/>
        <v>0</v>
      </c>
      <c r="AX24" s="132">
        <f t="shared" si="8"/>
        <v>0</v>
      </c>
      <c r="AY24" s="133">
        <f>IF($M$104&gt;AY$14, 2,0)</f>
        <v>0</v>
      </c>
      <c r="AZ24" s="85">
        <f>M104</f>
        <v>0</v>
      </c>
      <c r="BA24" s="86"/>
      <c r="BB24" s="87"/>
      <c r="BC24" s="88"/>
      <c r="BD24" s="89"/>
      <c r="BN24" s="1">
        <f t="shared" si="1"/>
        <v>0</v>
      </c>
      <c r="CA24" s="1"/>
    </row>
    <row r="25" spans="1:81">
      <c r="A25" s="12"/>
      <c r="B25" s="142" t="s">
        <v>17</v>
      </c>
      <c r="C25" s="118">
        <v>1</v>
      </c>
      <c r="D25" s="119">
        <f t="shared" si="4"/>
        <v>0</v>
      </c>
      <c r="E25" s="127"/>
      <c r="F25" s="128"/>
      <c r="G25" s="129"/>
      <c r="H25" s="130"/>
      <c r="I25" s="127"/>
      <c r="J25" s="128"/>
      <c r="K25" s="129"/>
      <c r="L25" s="130"/>
      <c r="M25" s="127"/>
      <c r="N25" s="128"/>
      <c r="O25" s="129"/>
      <c r="P25" s="130"/>
      <c r="Q25" s="127"/>
      <c r="R25" s="128"/>
      <c r="S25" s="129"/>
      <c r="T25" s="130"/>
      <c r="U25" s="141"/>
      <c r="V25" s="78"/>
      <c r="W25" s="78"/>
      <c r="X25" s="78"/>
      <c r="Y25" s="78"/>
      <c r="Z25" s="78"/>
      <c r="AA25" s="78"/>
      <c r="AB25" s="78"/>
      <c r="AC25" s="53"/>
      <c r="AD25" s="24"/>
      <c r="AE25" s="79"/>
      <c r="AF25" s="79"/>
      <c r="AG25" s="79"/>
      <c r="AH25" s="79"/>
      <c r="AM25" s="111"/>
      <c r="AN25" s="98" t="s">
        <v>79</v>
      </c>
      <c r="AO25" s="99" t="s">
        <v>80</v>
      </c>
      <c r="AP25" s="100">
        <f t="shared" ref="AP25:AY25" si="9">IF($M$125&gt;AP$14, 1,0)</f>
        <v>0</v>
      </c>
      <c r="AQ25" s="100">
        <f t="shared" si="9"/>
        <v>0</v>
      </c>
      <c r="AR25" s="100">
        <f t="shared" si="9"/>
        <v>0</v>
      </c>
      <c r="AS25" s="100">
        <f t="shared" si="9"/>
        <v>0</v>
      </c>
      <c r="AT25" s="100">
        <f t="shared" si="9"/>
        <v>0</v>
      </c>
      <c r="AU25" s="100">
        <f t="shared" si="9"/>
        <v>0</v>
      </c>
      <c r="AV25" s="100">
        <f t="shared" si="9"/>
        <v>0</v>
      </c>
      <c r="AW25" s="100">
        <f t="shared" si="9"/>
        <v>0</v>
      </c>
      <c r="AX25" s="100">
        <f t="shared" si="9"/>
        <v>0</v>
      </c>
      <c r="AY25" s="101">
        <f t="shared" si="9"/>
        <v>0</v>
      </c>
      <c r="AZ25" s="102">
        <f>M125</f>
        <v>0</v>
      </c>
      <c r="BA25" s="103">
        <f>G$24/$C$24</f>
        <v>0</v>
      </c>
      <c r="BB25" s="104">
        <f>G$25/$C$25</f>
        <v>0</v>
      </c>
      <c r="BC25" s="88"/>
      <c r="BD25" s="89"/>
      <c r="BN25" s="1">
        <f t="shared" si="1"/>
        <v>0</v>
      </c>
      <c r="BO25" s="144"/>
      <c r="CA25" s="1"/>
    </row>
    <row r="26" spans="1:81" ht="16.5" thickBot="1">
      <c r="A26" s="12"/>
      <c r="B26" s="135" t="s">
        <v>23</v>
      </c>
      <c r="C26" s="118">
        <v>1</v>
      </c>
      <c r="D26" s="119">
        <f t="shared" si="4"/>
        <v>0</v>
      </c>
      <c r="E26" s="127"/>
      <c r="F26" s="128"/>
      <c r="G26" s="129"/>
      <c r="H26" s="130"/>
      <c r="I26" s="127"/>
      <c r="J26" s="128"/>
      <c r="K26" s="129"/>
      <c r="L26" s="130"/>
      <c r="M26" s="127"/>
      <c r="N26" s="128"/>
      <c r="O26" s="129"/>
      <c r="P26" s="130"/>
      <c r="Q26" s="127"/>
      <c r="R26" s="128"/>
      <c r="S26" s="129"/>
      <c r="T26" s="130"/>
      <c r="U26" s="141"/>
      <c r="V26" s="78"/>
      <c r="W26" s="78"/>
      <c r="X26" s="78"/>
      <c r="Y26" s="78"/>
      <c r="Z26" s="78"/>
      <c r="AA26" s="78"/>
      <c r="AB26" s="78"/>
      <c r="AC26" s="53"/>
      <c r="AD26" s="24"/>
      <c r="AE26" s="79"/>
      <c r="AF26" s="79"/>
      <c r="AG26" s="79"/>
      <c r="AH26" s="79"/>
      <c r="AM26" s="111"/>
      <c r="AN26" s="112"/>
      <c r="AO26" s="113" t="s">
        <v>82</v>
      </c>
      <c r="AP26" s="114">
        <f t="shared" ref="AP26:AY26" si="10">IF($M$147&gt;AP$14, 1,0)</f>
        <v>0</v>
      </c>
      <c r="AQ26" s="114">
        <f t="shared" si="10"/>
        <v>0</v>
      </c>
      <c r="AR26" s="114">
        <f t="shared" si="10"/>
        <v>0</v>
      </c>
      <c r="AS26" s="114">
        <f t="shared" si="10"/>
        <v>0</v>
      </c>
      <c r="AT26" s="114">
        <f t="shared" si="10"/>
        <v>0</v>
      </c>
      <c r="AU26" s="114">
        <f t="shared" si="10"/>
        <v>0</v>
      </c>
      <c r="AV26" s="114">
        <f t="shared" si="10"/>
        <v>0</v>
      </c>
      <c r="AW26" s="114">
        <f t="shared" si="10"/>
        <v>0</v>
      </c>
      <c r="AX26" s="114">
        <f t="shared" si="10"/>
        <v>0</v>
      </c>
      <c r="AY26" s="115">
        <f t="shared" si="10"/>
        <v>0</v>
      </c>
      <c r="AZ26" s="102">
        <f>M147</f>
        <v>0</v>
      </c>
      <c r="BA26" s="69"/>
      <c r="BB26" s="116"/>
      <c r="BC26" s="89"/>
      <c r="BD26" s="89"/>
      <c r="BN26" s="1">
        <f t="shared" si="1"/>
        <v>0</v>
      </c>
      <c r="CA26" s="1"/>
    </row>
    <row r="27" spans="1:81" ht="16.5" thickBot="1">
      <c r="A27" s="12"/>
      <c r="B27" s="135" t="s">
        <v>27</v>
      </c>
      <c r="C27" s="118">
        <v>1</v>
      </c>
      <c r="D27" s="119">
        <f t="shared" si="4"/>
        <v>0</v>
      </c>
      <c r="E27" s="127"/>
      <c r="F27" s="128"/>
      <c r="G27" s="129"/>
      <c r="H27" s="130"/>
      <c r="I27" s="127"/>
      <c r="J27" s="128"/>
      <c r="K27" s="129"/>
      <c r="L27" s="130"/>
      <c r="M27" s="127"/>
      <c r="N27" s="128"/>
      <c r="O27" s="129"/>
      <c r="P27" s="130"/>
      <c r="Q27" s="127"/>
      <c r="R27" s="128"/>
      <c r="S27" s="129"/>
      <c r="T27" s="130"/>
      <c r="U27" s="141"/>
      <c r="V27" s="78"/>
      <c r="W27" s="78"/>
      <c r="X27" s="78"/>
      <c r="Y27" s="78"/>
      <c r="Z27" s="78"/>
      <c r="AA27" s="78"/>
      <c r="AB27" s="78"/>
      <c r="AC27" s="53"/>
      <c r="AD27" s="24"/>
      <c r="AE27" s="79"/>
      <c r="AF27" s="79"/>
      <c r="AG27" s="79"/>
      <c r="AH27" s="79"/>
      <c r="AM27" s="111"/>
      <c r="AN27" s="112"/>
      <c r="AO27" s="125"/>
      <c r="AP27" s="70"/>
      <c r="AQ27" s="70"/>
      <c r="AR27" s="70"/>
      <c r="AS27" s="70"/>
      <c r="AT27" s="70"/>
      <c r="AU27" s="70"/>
      <c r="AV27" s="70"/>
      <c r="AW27" s="70"/>
      <c r="AX27" s="70"/>
      <c r="AY27" s="70"/>
      <c r="AZ27" s="102"/>
      <c r="BA27" s="69"/>
      <c r="BB27" s="116"/>
      <c r="BC27" s="89"/>
      <c r="BD27" s="89"/>
      <c r="CA27" s="1"/>
    </row>
    <row r="28" spans="1:81">
      <c r="A28" s="12"/>
      <c r="B28" s="117" t="s">
        <v>31</v>
      </c>
      <c r="C28" s="118">
        <v>1</v>
      </c>
      <c r="D28" s="119">
        <f t="shared" si="4"/>
        <v>0</v>
      </c>
      <c r="E28" s="127"/>
      <c r="F28" s="128"/>
      <c r="G28" s="129"/>
      <c r="H28" s="130"/>
      <c r="I28" s="127"/>
      <c r="J28" s="128"/>
      <c r="K28" s="129"/>
      <c r="L28" s="130"/>
      <c r="M28" s="127"/>
      <c r="N28" s="128"/>
      <c r="O28" s="129"/>
      <c r="P28" s="130"/>
      <c r="Q28" s="127"/>
      <c r="R28" s="128"/>
      <c r="S28" s="129"/>
      <c r="T28" s="130"/>
      <c r="U28" s="141"/>
      <c r="V28" s="78"/>
      <c r="W28" s="78"/>
      <c r="X28" s="78"/>
      <c r="Y28" s="78"/>
      <c r="Z28" s="78"/>
      <c r="AA28" s="78"/>
      <c r="AB28" s="78"/>
      <c r="AC28" s="53"/>
      <c r="AD28" s="24"/>
      <c r="AE28" s="79"/>
      <c r="AF28" s="79"/>
      <c r="AG28" s="79"/>
      <c r="AH28" s="79"/>
      <c r="AM28" s="111"/>
      <c r="AN28" s="131" t="s">
        <v>53</v>
      </c>
      <c r="AO28" s="81" t="s">
        <v>60</v>
      </c>
      <c r="AP28" s="132">
        <f t="shared" ref="AP28:AX28" si="11">IF($N$104&gt;AP$14, 1,0)</f>
        <v>0</v>
      </c>
      <c r="AQ28" s="132">
        <f t="shared" si="11"/>
        <v>0</v>
      </c>
      <c r="AR28" s="132">
        <f t="shared" si="11"/>
        <v>0</v>
      </c>
      <c r="AS28" s="132">
        <f t="shared" si="11"/>
        <v>0</v>
      </c>
      <c r="AT28" s="132">
        <f t="shared" si="11"/>
        <v>0</v>
      </c>
      <c r="AU28" s="132">
        <f t="shared" si="11"/>
        <v>0</v>
      </c>
      <c r="AV28" s="132">
        <f t="shared" si="11"/>
        <v>0</v>
      </c>
      <c r="AW28" s="132">
        <f t="shared" si="11"/>
        <v>0</v>
      </c>
      <c r="AX28" s="132">
        <f t="shared" si="11"/>
        <v>0</v>
      </c>
      <c r="AY28" s="133">
        <f>IF($N$104&gt;AY$14, 2,0)</f>
        <v>0</v>
      </c>
      <c r="AZ28" s="102">
        <f>N104</f>
        <v>0</v>
      </c>
      <c r="BA28" s="69"/>
      <c r="BB28" s="116"/>
      <c r="BC28" s="89"/>
      <c r="BD28" s="89"/>
      <c r="CA28" s="1"/>
    </row>
    <row r="29" spans="1:81">
      <c r="A29" s="12"/>
      <c r="B29" s="142" t="s">
        <v>34</v>
      </c>
      <c r="C29" s="118">
        <v>3</v>
      </c>
      <c r="D29" s="119">
        <f t="shared" si="4"/>
        <v>0</v>
      </c>
      <c r="E29" s="127"/>
      <c r="F29" s="128"/>
      <c r="G29" s="129"/>
      <c r="H29" s="130"/>
      <c r="I29" s="127"/>
      <c r="J29" s="128"/>
      <c r="K29" s="129"/>
      <c r="L29" s="130"/>
      <c r="M29" s="127"/>
      <c r="N29" s="128"/>
      <c r="O29" s="129"/>
      <c r="P29" s="130"/>
      <c r="Q29" s="127"/>
      <c r="R29" s="128"/>
      <c r="S29" s="129"/>
      <c r="T29" s="130"/>
      <c r="U29" s="141"/>
      <c r="V29" s="78"/>
      <c r="W29" s="78"/>
      <c r="X29" s="78"/>
      <c r="Y29" s="78"/>
      <c r="Z29" s="78"/>
      <c r="AA29" s="78"/>
      <c r="AB29" s="78"/>
      <c r="AC29" s="53"/>
      <c r="AD29" s="24"/>
      <c r="AE29" s="79"/>
      <c r="AF29" s="79"/>
      <c r="AG29" s="79"/>
      <c r="AH29" s="79"/>
      <c r="AM29" s="111"/>
      <c r="AN29" s="98" t="s">
        <v>83</v>
      </c>
      <c r="AO29" s="99" t="s">
        <v>80</v>
      </c>
      <c r="AP29" s="145">
        <f t="shared" ref="AP29:AY29" si="12">IF($N$125&gt;AP$14, 1,0)</f>
        <v>0</v>
      </c>
      <c r="AQ29" s="145">
        <f t="shared" si="12"/>
        <v>0</v>
      </c>
      <c r="AR29" s="145">
        <f t="shared" si="12"/>
        <v>0</v>
      </c>
      <c r="AS29" s="145">
        <f t="shared" si="12"/>
        <v>0</v>
      </c>
      <c r="AT29" s="145">
        <f t="shared" si="12"/>
        <v>0</v>
      </c>
      <c r="AU29" s="145">
        <f t="shared" si="12"/>
        <v>0</v>
      </c>
      <c r="AV29" s="145">
        <f t="shared" si="12"/>
        <v>0</v>
      </c>
      <c r="AW29" s="145">
        <f t="shared" si="12"/>
        <v>0</v>
      </c>
      <c r="AX29" s="145">
        <f t="shared" si="12"/>
        <v>0</v>
      </c>
      <c r="AY29" s="146">
        <f t="shared" si="12"/>
        <v>0</v>
      </c>
      <c r="AZ29" s="102">
        <f>N125</f>
        <v>0</v>
      </c>
      <c r="BA29" s="103">
        <f>H$24/$C$24</f>
        <v>0</v>
      </c>
      <c r="BB29" s="104">
        <f>H$25/$C$25</f>
        <v>0</v>
      </c>
      <c r="BC29" s="89"/>
      <c r="BD29" s="89"/>
      <c r="CA29" s="1"/>
    </row>
    <row r="30" spans="1:81" ht="16.5" thickBot="1">
      <c r="A30" s="12"/>
      <c r="B30" s="142" t="s">
        <v>38</v>
      </c>
      <c r="C30" s="118">
        <v>3</v>
      </c>
      <c r="D30" s="119">
        <f t="shared" si="4"/>
        <v>0</v>
      </c>
      <c r="E30" s="127"/>
      <c r="F30" s="128"/>
      <c r="G30" s="129"/>
      <c r="H30" s="130"/>
      <c r="I30" s="127"/>
      <c r="J30" s="128"/>
      <c r="K30" s="129"/>
      <c r="L30" s="130"/>
      <c r="M30" s="127"/>
      <c r="N30" s="128"/>
      <c r="O30" s="129"/>
      <c r="P30" s="130"/>
      <c r="Q30" s="127"/>
      <c r="R30" s="128"/>
      <c r="S30" s="129"/>
      <c r="T30" s="130"/>
      <c r="U30" s="124"/>
      <c r="V30" s="78"/>
      <c r="W30" s="78"/>
      <c r="X30" s="78"/>
      <c r="Y30" s="78"/>
      <c r="Z30" s="78"/>
      <c r="AA30" s="78"/>
      <c r="AB30" s="78"/>
      <c r="AC30" s="53"/>
      <c r="AD30" s="24"/>
      <c r="AE30" s="79"/>
      <c r="AF30" s="79"/>
      <c r="AG30" s="79"/>
      <c r="AH30" s="79"/>
      <c r="AM30" s="111"/>
      <c r="AN30" s="136"/>
      <c r="AO30" s="113" t="s">
        <v>82</v>
      </c>
      <c r="AP30" s="147">
        <f t="shared" ref="AP30:AY30" si="13">IF($N$147&gt;AP$14, 1,0)</f>
        <v>0</v>
      </c>
      <c r="AQ30" s="147">
        <f t="shared" si="13"/>
        <v>0</v>
      </c>
      <c r="AR30" s="147">
        <f t="shared" si="13"/>
        <v>0</v>
      </c>
      <c r="AS30" s="147">
        <f t="shared" si="13"/>
        <v>0</v>
      </c>
      <c r="AT30" s="147">
        <f t="shared" si="13"/>
        <v>0</v>
      </c>
      <c r="AU30" s="147">
        <f t="shared" si="13"/>
        <v>0</v>
      </c>
      <c r="AV30" s="147">
        <f t="shared" si="13"/>
        <v>0</v>
      </c>
      <c r="AW30" s="147">
        <f t="shared" si="13"/>
        <v>0</v>
      </c>
      <c r="AX30" s="147">
        <f t="shared" si="13"/>
        <v>0</v>
      </c>
      <c r="AY30" s="148">
        <f t="shared" si="13"/>
        <v>0</v>
      </c>
      <c r="AZ30" s="137">
        <f>N147</f>
        <v>0</v>
      </c>
      <c r="BA30" s="138"/>
      <c r="BB30" s="139"/>
      <c r="BC30" s="89"/>
      <c r="BD30" s="89"/>
      <c r="CA30" s="1"/>
    </row>
    <row r="31" spans="1:81" ht="16.5" thickBot="1">
      <c r="A31" s="12"/>
      <c r="B31" s="135" t="s">
        <v>43</v>
      </c>
      <c r="C31" s="118">
        <v>2</v>
      </c>
      <c r="D31" s="119">
        <f t="shared" si="4"/>
        <v>0</v>
      </c>
      <c r="E31" s="127"/>
      <c r="F31" s="128"/>
      <c r="G31" s="129"/>
      <c r="H31" s="130"/>
      <c r="I31" s="127"/>
      <c r="J31" s="128"/>
      <c r="K31" s="129"/>
      <c r="L31" s="130"/>
      <c r="M31" s="127"/>
      <c r="N31" s="128"/>
      <c r="O31" s="129"/>
      <c r="P31" s="130"/>
      <c r="Q31" s="127"/>
      <c r="R31" s="128"/>
      <c r="S31" s="129"/>
      <c r="T31" s="130"/>
      <c r="U31" s="124"/>
      <c r="V31" s="78"/>
      <c r="W31" s="78"/>
      <c r="X31" s="78"/>
      <c r="Y31" s="78"/>
      <c r="Z31" s="78"/>
      <c r="AA31" s="78"/>
      <c r="AB31" s="78"/>
      <c r="AC31" s="53"/>
      <c r="AD31" s="24"/>
      <c r="AE31" s="79"/>
      <c r="AF31" s="79"/>
      <c r="AG31" s="79"/>
      <c r="AH31" s="79"/>
      <c r="AM31" s="111"/>
      <c r="BA31" s="74"/>
      <c r="BB31" s="74"/>
      <c r="CA31" s="1"/>
    </row>
    <row r="32" spans="1:81" ht="16.5" thickBot="1">
      <c r="A32" s="12"/>
      <c r="B32" s="117" t="s">
        <v>45</v>
      </c>
      <c r="C32" s="149">
        <v>1</v>
      </c>
      <c r="D32" s="150">
        <f t="shared" si="4"/>
        <v>0</v>
      </c>
      <c r="E32" s="151"/>
      <c r="F32" s="152"/>
      <c r="G32" s="153"/>
      <c r="H32" s="154"/>
      <c r="I32" s="151"/>
      <c r="J32" s="152"/>
      <c r="K32" s="153"/>
      <c r="L32" s="154"/>
      <c r="M32" s="151"/>
      <c r="N32" s="152"/>
      <c r="O32" s="153"/>
      <c r="P32" s="154"/>
      <c r="Q32" s="151"/>
      <c r="R32" s="152"/>
      <c r="S32" s="153"/>
      <c r="T32" s="154"/>
      <c r="U32" s="78"/>
      <c r="V32" s="78"/>
      <c r="W32" s="78"/>
      <c r="X32" s="78"/>
      <c r="Y32" s="78"/>
      <c r="Z32" s="78"/>
      <c r="AA32" s="78"/>
      <c r="AB32" s="78"/>
      <c r="AC32" s="53"/>
      <c r="AD32" s="24"/>
      <c r="AE32" s="79"/>
      <c r="AF32" s="134"/>
      <c r="AG32" s="134"/>
      <c r="AH32" s="134"/>
      <c r="AM32" s="68"/>
      <c r="AN32" s="81" t="s">
        <v>54</v>
      </c>
      <c r="AO32" s="81" t="s">
        <v>60</v>
      </c>
      <c r="AP32" s="132">
        <f t="shared" ref="AP32:AY32" si="14">IF($O$104&gt;AP$14, 1,0)</f>
        <v>0</v>
      </c>
      <c r="AQ32" s="132">
        <f t="shared" si="14"/>
        <v>0</v>
      </c>
      <c r="AR32" s="132">
        <f t="shared" si="14"/>
        <v>0</v>
      </c>
      <c r="AS32" s="132">
        <f t="shared" si="14"/>
        <v>0</v>
      </c>
      <c r="AT32" s="132">
        <f t="shared" si="14"/>
        <v>0</v>
      </c>
      <c r="AU32" s="132">
        <f t="shared" si="14"/>
        <v>0</v>
      </c>
      <c r="AV32" s="132">
        <f t="shared" si="14"/>
        <v>0</v>
      </c>
      <c r="AW32" s="132">
        <f t="shared" si="14"/>
        <v>0</v>
      </c>
      <c r="AX32" s="132">
        <f t="shared" si="14"/>
        <v>0</v>
      </c>
      <c r="AY32" s="132">
        <f t="shared" si="14"/>
        <v>0</v>
      </c>
      <c r="AZ32" s="85">
        <f>O104</f>
        <v>0</v>
      </c>
      <c r="BA32" s="86"/>
      <c r="BB32" s="87"/>
      <c r="CA32" s="1"/>
      <c r="CB32" s="7"/>
      <c r="CC32" s="7"/>
    </row>
    <row r="33" spans="1:79" s="1" customFormat="1" ht="24.75" customHeight="1" thickBot="1">
      <c r="A33" s="12"/>
      <c r="B33" s="155" t="s">
        <v>84</v>
      </c>
      <c r="C33" s="156">
        <f>SUM(C18:C32)</f>
        <v>22</v>
      </c>
      <c r="D33" s="157">
        <f t="shared" si="4"/>
        <v>0</v>
      </c>
      <c r="E33" s="158">
        <f t="shared" ref="E33:T33" si="15">SUM(E18:E32)</f>
        <v>0</v>
      </c>
      <c r="F33" s="159">
        <f t="shared" si="15"/>
        <v>0</v>
      </c>
      <c r="G33" s="158">
        <f t="shared" si="15"/>
        <v>0</v>
      </c>
      <c r="H33" s="159">
        <f t="shared" si="15"/>
        <v>0</v>
      </c>
      <c r="I33" s="158">
        <f t="shared" si="15"/>
        <v>0</v>
      </c>
      <c r="J33" s="159">
        <f t="shared" si="15"/>
        <v>0</v>
      </c>
      <c r="K33" s="158">
        <f t="shared" si="15"/>
        <v>0</v>
      </c>
      <c r="L33" s="159">
        <f t="shared" si="15"/>
        <v>0</v>
      </c>
      <c r="M33" s="160">
        <f t="shared" si="15"/>
        <v>0</v>
      </c>
      <c r="N33" s="161">
        <f t="shared" si="15"/>
        <v>0</v>
      </c>
      <c r="O33" s="161">
        <f t="shared" si="15"/>
        <v>0</v>
      </c>
      <c r="P33" s="159">
        <f t="shared" si="15"/>
        <v>0</v>
      </c>
      <c r="Q33" s="158">
        <f t="shared" si="15"/>
        <v>0</v>
      </c>
      <c r="R33" s="159">
        <f t="shared" si="15"/>
        <v>0</v>
      </c>
      <c r="S33" s="160">
        <f t="shared" si="15"/>
        <v>0</v>
      </c>
      <c r="T33" s="159">
        <f t="shared" si="15"/>
        <v>0</v>
      </c>
      <c r="U33" s="77"/>
      <c r="V33" s="78"/>
      <c r="W33" s="78"/>
      <c r="X33" s="78"/>
      <c r="Y33" s="78"/>
      <c r="Z33" s="78"/>
      <c r="AA33" s="78"/>
      <c r="AB33" s="78"/>
      <c r="AC33" s="53"/>
      <c r="AD33" s="24"/>
      <c r="AE33" s="24"/>
      <c r="AF33" s="24"/>
      <c r="AG33" s="24"/>
      <c r="AH33" s="6"/>
      <c r="AI33" s="6"/>
      <c r="AJ33" s="6"/>
      <c r="AK33" s="6"/>
      <c r="AL33" s="6"/>
      <c r="AM33" s="7"/>
      <c r="AN33" s="112"/>
      <c r="AO33" s="70"/>
      <c r="AP33" s="70"/>
      <c r="AQ33" s="70"/>
      <c r="AR33" s="70"/>
      <c r="AS33" s="70"/>
      <c r="AT33" s="70"/>
      <c r="AU33" s="70"/>
      <c r="AV33" s="70"/>
      <c r="AW33" s="70"/>
      <c r="AX33" s="70"/>
      <c r="AY33" s="70"/>
      <c r="AZ33" s="102"/>
      <c r="BA33" s="70"/>
      <c r="BB33" s="162"/>
      <c r="BZ33" s="7"/>
      <c r="CA33" s="7"/>
    </row>
    <row r="34" spans="1:79" s="1" customFormat="1">
      <c r="A34" s="12"/>
      <c r="B34" s="57"/>
      <c r="C34" s="693" t="s">
        <v>7</v>
      </c>
      <c r="D34" s="694"/>
      <c r="E34" s="163">
        <f>(VDSR.Total.Cores/2)-K103</f>
        <v>44</v>
      </c>
      <c r="F34" s="164">
        <f>(VDSR.Total.Cores/2)-L$103</f>
        <v>44</v>
      </c>
      <c r="G34" s="165">
        <f>(VDSR.Total.Cores/2)-M103</f>
        <v>44</v>
      </c>
      <c r="H34" s="164">
        <f>(VDSR.Total.Cores/2)-N$103</f>
        <v>44</v>
      </c>
      <c r="I34" s="165">
        <f>(VDSR.Total.Cores/2)-O103</f>
        <v>44</v>
      </c>
      <c r="J34" s="164">
        <f>(VDSR.Total.Cores/2)-P$103</f>
        <v>44</v>
      </c>
      <c r="K34" s="165">
        <f>(VDSR.Total.Cores/2)-Q103</f>
        <v>44</v>
      </c>
      <c r="L34" s="164">
        <f>(VDSR.Total.Cores/2)-R$103</f>
        <v>44</v>
      </c>
      <c r="M34" s="163">
        <f>(VDSR.Total.Cores/2)-S103</f>
        <v>44</v>
      </c>
      <c r="N34" s="166">
        <f>(VDSR.Total.Cores/2)-T$103</f>
        <v>44</v>
      </c>
      <c r="O34" s="166">
        <f>(VDSR.Total.Cores/2)-U103</f>
        <v>44</v>
      </c>
      <c r="P34" s="164">
        <f>(VDSR.Total.Cores/2)-V$103</f>
        <v>44</v>
      </c>
      <c r="Q34" s="165">
        <f>(VDSR.Total.Cores/2)-W103</f>
        <v>44</v>
      </c>
      <c r="R34" s="164">
        <f>(VDSR.Total.Cores/2)-X$103</f>
        <v>44</v>
      </c>
      <c r="S34" s="163">
        <f>(VDSR.Total.Cores/2)-Y103</f>
        <v>44</v>
      </c>
      <c r="T34" s="164">
        <f>(VDSR.Total.Cores/2)-Z$103</f>
        <v>44</v>
      </c>
      <c r="U34" s="77"/>
      <c r="V34" s="78"/>
      <c r="W34" s="78"/>
      <c r="X34" s="78"/>
      <c r="Y34" s="78"/>
      <c r="Z34" s="78"/>
      <c r="AA34" s="78"/>
      <c r="AB34" s="78"/>
      <c r="AC34" s="53"/>
      <c r="AD34" s="24"/>
      <c r="AE34" s="167"/>
      <c r="AF34" s="167"/>
      <c r="AG34" s="167"/>
      <c r="AH34" s="6"/>
      <c r="AI34" s="6"/>
      <c r="AJ34" s="6"/>
      <c r="AK34" s="6"/>
      <c r="AL34" s="6"/>
      <c r="AN34" s="131" t="s">
        <v>54</v>
      </c>
      <c r="AO34" s="81" t="s">
        <v>60</v>
      </c>
      <c r="AP34" s="132">
        <f t="shared" ref="AP34:AY34" si="16">IF($P$104&gt;AP$14, 1,0)</f>
        <v>0</v>
      </c>
      <c r="AQ34" s="132">
        <f t="shared" si="16"/>
        <v>0</v>
      </c>
      <c r="AR34" s="132">
        <f t="shared" si="16"/>
        <v>0</v>
      </c>
      <c r="AS34" s="132">
        <f t="shared" si="16"/>
        <v>0</v>
      </c>
      <c r="AT34" s="132">
        <f t="shared" si="16"/>
        <v>0</v>
      </c>
      <c r="AU34" s="132">
        <f t="shared" si="16"/>
        <v>0</v>
      </c>
      <c r="AV34" s="132">
        <f t="shared" si="16"/>
        <v>0</v>
      </c>
      <c r="AW34" s="132">
        <f t="shared" si="16"/>
        <v>0</v>
      </c>
      <c r="AX34" s="132">
        <f t="shared" si="16"/>
        <v>0</v>
      </c>
      <c r="AY34" s="132">
        <f t="shared" si="16"/>
        <v>0</v>
      </c>
      <c r="AZ34" s="102">
        <f>P104</f>
        <v>0</v>
      </c>
      <c r="BA34" s="69"/>
      <c r="BB34" s="116"/>
      <c r="BZ34" s="7"/>
      <c r="CA34" s="7"/>
    </row>
    <row r="35" spans="1:79" s="1" customFormat="1">
      <c r="A35" s="12"/>
      <c r="B35" s="57"/>
      <c r="C35" s="695" t="s">
        <v>85</v>
      </c>
      <c r="D35" s="696"/>
      <c r="E35" s="172">
        <f t="shared" ref="E35:T35" si="17">VDSR.Total.Mem-K$124</f>
        <v>256</v>
      </c>
      <c r="F35" s="168">
        <f t="shared" si="17"/>
        <v>256</v>
      </c>
      <c r="G35" s="169">
        <f t="shared" si="17"/>
        <v>256</v>
      </c>
      <c r="H35" s="168">
        <f t="shared" si="17"/>
        <v>256</v>
      </c>
      <c r="I35" s="169">
        <f t="shared" si="17"/>
        <v>256</v>
      </c>
      <c r="J35" s="168">
        <f t="shared" si="17"/>
        <v>256</v>
      </c>
      <c r="K35" s="169">
        <f t="shared" si="17"/>
        <v>256</v>
      </c>
      <c r="L35" s="168">
        <f t="shared" si="17"/>
        <v>256</v>
      </c>
      <c r="M35" s="172">
        <f t="shared" si="17"/>
        <v>256</v>
      </c>
      <c r="N35" s="170">
        <f t="shared" si="17"/>
        <v>256</v>
      </c>
      <c r="O35" s="170">
        <f t="shared" si="17"/>
        <v>256</v>
      </c>
      <c r="P35" s="168">
        <f t="shared" si="17"/>
        <v>256</v>
      </c>
      <c r="Q35" s="169">
        <f t="shared" si="17"/>
        <v>256</v>
      </c>
      <c r="R35" s="168">
        <f t="shared" si="17"/>
        <v>256</v>
      </c>
      <c r="S35" s="172">
        <f t="shared" si="17"/>
        <v>256</v>
      </c>
      <c r="T35" s="168">
        <f t="shared" si="17"/>
        <v>256</v>
      </c>
      <c r="U35" s="77"/>
      <c r="V35" s="78"/>
      <c r="W35" s="78"/>
      <c r="X35" s="78"/>
      <c r="Y35" s="78"/>
      <c r="Z35" s="78"/>
      <c r="AA35" s="78"/>
      <c r="AB35" s="78"/>
      <c r="AC35" s="53"/>
      <c r="AD35" s="24"/>
      <c r="AE35" s="24"/>
      <c r="AF35" s="24"/>
      <c r="AG35" s="171"/>
      <c r="AH35" s="6"/>
      <c r="AI35" s="6"/>
      <c r="AJ35" s="6"/>
      <c r="AK35" s="6"/>
      <c r="AL35" s="6"/>
      <c r="AM35" s="55"/>
      <c r="AN35" s="98" t="s">
        <v>83</v>
      </c>
      <c r="AO35" s="99" t="s">
        <v>80</v>
      </c>
      <c r="AP35" s="145">
        <f t="shared" ref="AP35:AY35" si="18">IF($P$125&gt;AP$14, 1,0)</f>
        <v>0</v>
      </c>
      <c r="AQ35" s="145">
        <f t="shared" si="18"/>
        <v>0</v>
      </c>
      <c r="AR35" s="145">
        <f t="shared" si="18"/>
        <v>0</v>
      </c>
      <c r="AS35" s="145">
        <f t="shared" si="18"/>
        <v>0</v>
      </c>
      <c r="AT35" s="145">
        <f t="shared" si="18"/>
        <v>0</v>
      </c>
      <c r="AU35" s="145">
        <f t="shared" si="18"/>
        <v>0</v>
      </c>
      <c r="AV35" s="145">
        <f t="shared" si="18"/>
        <v>0</v>
      </c>
      <c r="AW35" s="145">
        <f t="shared" si="18"/>
        <v>0</v>
      </c>
      <c r="AX35" s="145">
        <f t="shared" si="18"/>
        <v>0</v>
      </c>
      <c r="AY35" s="145">
        <f t="shared" si="18"/>
        <v>0</v>
      </c>
      <c r="AZ35" s="102">
        <f>P125</f>
        <v>0</v>
      </c>
      <c r="BA35" s="103">
        <f>H$24/$C$24</f>
        <v>0</v>
      </c>
      <c r="BB35" s="104">
        <f>H$25/$C$25</f>
        <v>0</v>
      </c>
      <c r="BZ35" s="7"/>
      <c r="CA35" s="7"/>
    </row>
    <row r="36" spans="1:79" s="1" customFormat="1" ht="16.5" customHeight="1" thickBot="1">
      <c r="A36" s="12"/>
      <c r="B36" s="57"/>
      <c r="C36" s="697" t="s">
        <v>86</v>
      </c>
      <c r="D36" s="698"/>
      <c r="E36" s="699">
        <f>VDSR.Total.HD-K$146</f>
        <v>1116</v>
      </c>
      <c r="F36" s="700"/>
      <c r="G36" s="701">
        <f>VDSR.Total.HD-M$146</f>
        <v>1116</v>
      </c>
      <c r="H36" s="700"/>
      <c r="I36" s="701">
        <f>VDSR.Total.HD-O$146</f>
        <v>1116</v>
      </c>
      <c r="J36" s="700"/>
      <c r="K36" s="701">
        <f>VDSR.Total.HD-Q$146</f>
        <v>1116</v>
      </c>
      <c r="L36" s="700"/>
      <c r="M36" s="701">
        <f>VDSR.Total.HD-S$146</f>
        <v>1116</v>
      </c>
      <c r="N36" s="702"/>
      <c r="O36" s="699">
        <f>VDSR.Total.HD-U$146</f>
        <v>1116</v>
      </c>
      <c r="P36" s="700"/>
      <c r="Q36" s="701">
        <f>VDSR.Total.HD-W$146</f>
        <v>1116</v>
      </c>
      <c r="R36" s="700"/>
      <c r="S36" s="701">
        <f>VDSR.Total.HD-Y$146</f>
        <v>1116</v>
      </c>
      <c r="T36" s="700"/>
      <c r="U36" s="77"/>
      <c r="V36" s="78"/>
      <c r="W36" s="78"/>
      <c r="X36" s="78"/>
      <c r="Y36" s="78"/>
      <c r="Z36" s="78"/>
      <c r="AA36" s="78"/>
      <c r="AB36" s="78"/>
      <c r="AC36" s="53"/>
      <c r="AD36" s="24"/>
      <c r="AE36" s="24"/>
      <c r="AF36" s="24"/>
      <c r="AG36" s="167"/>
      <c r="AH36" s="6"/>
      <c r="AI36" s="6"/>
      <c r="AJ36" s="6"/>
      <c r="AK36" s="6"/>
      <c r="AL36" s="6"/>
      <c r="AM36" s="173"/>
      <c r="AN36" s="136"/>
      <c r="AO36" s="113" t="s">
        <v>82</v>
      </c>
      <c r="AP36" s="147">
        <f t="shared" ref="AP36:AY36" si="19">IF($P$147&gt;AP$14, 1,0)</f>
        <v>0</v>
      </c>
      <c r="AQ36" s="147">
        <f t="shared" si="19"/>
        <v>0</v>
      </c>
      <c r="AR36" s="147">
        <f t="shared" si="19"/>
        <v>0</v>
      </c>
      <c r="AS36" s="147">
        <f t="shared" si="19"/>
        <v>0</v>
      </c>
      <c r="AT36" s="147">
        <f t="shared" si="19"/>
        <v>0</v>
      </c>
      <c r="AU36" s="147">
        <f t="shared" si="19"/>
        <v>0</v>
      </c>
      <c r="AV36" s="147">
        <f t="shared" si="19"/>
        <v>0</v>
      </c>
      <c r="AW36" s="147">
        <f t="shared" si="19"/>
        <v>0</v>
      </c>
      <c r="AX36" s="147">
        <f t="shared" si="19"/>
        <v>0</v>
      </c>
      <c r="AY36" s="147">
        <f t="shared" si="19"/>
        <v>0</v>
      </c>
      <c r="AZ36" s="137">
        <f>P147</f>
        <v>0</v>
      </c>
      <c r="BA36" s="138"/>
      <c r="BB36" s="139"/>
      <c r="BZ36" s="7"/>
      <c r="CA36" s="7"/>
    </row>
    <row r="37" spans="1:79" s="1" customFormat="1" ht="16.5" thickBot="1">
      <c r="A37" s="12"/>
      <c r="B37" s="57"/>
      <c r="C37" s="703" t="s">
        <v>87</v>
      </c>
      <c r="D37" s="704"/>
      <c r="E37" s="705">
        <f>IF(C24&gt;0,(E24+F24)/$C$24,0)</f>
        <v>0</v>
      </c>
      <c r="F37" s="706"/>
      <c r="G37" s="707">
        <f>IF(C24&gt;0,(G24+H24)/$C$24,0)</f>
        <v>0</v>
      </c>
      <c r="H37" s="706"/>
      <c r="I37" s="707">
        <f>IF(C24&gt;0,(I24+J24)/$C$24,0)</f>
        <v>0</v>
      </c>
      <c r="J37" s="706"/>
      <c r="K37" s="707">
        <f>IF(C24&gt;0,(K24+L24)/$C$24,0)</f>
        <v>0</v>
      </c>
      <c r="L37" s="706"/>
      <c r="M37" s="707">
        <f>IF(C24&gt;0,(M24+N24)/$C$24,0)</f>
        <v>0</v>
      </c>
      <c r="N37" s="708"/>
      <c r="O37" s="705">
        <f>IF(C24&gt;0,(O24+P24)/$C$24,0)</f>
        <v>0</v>
      </c>
      <c r="P37" s="706"/>
      <c r="Q37" s="707">
        <f>IF(C24&gt;0,(Q24+R24)/$C$24,0)</f>
        <v>0</v>
      </c>
      <c r="R37" s="706"/>
      <c r="S37" s="707">
        <f>IF(C24&gt;0,(S24+T24)/$C$24,0)</f>
        <v>0</v>
      </c>
      <c r="T37" s="706"/>
      <c r="U37" s="77"/>
      <c r="V37" s="78"/>
      <c r="W37" s="78"/>
      <c r="X37" s="78"/>
      <c r="Y37" s="78"/>
      <c r="Z37" s="78"/>
      <c r="AA37" s="78"/>
      <c r="AB37" s="78"/>
      <c r="AC37" s="53"/>
      <c r="AD37" s="24"/>
      <c r="AE37" s="24"/>
      <c r="AF37" s="24"/>
      <c r="AG37" s="167"/>
      <c r="AH37" s="6"/>
      <c r="AI37" s="6"/>
      <c r="AJ37" s="6"/>
      <c r="AK37" s="6"/>
      <c r="AL37" s="6"/>
      <c r="AM37" s="173"/>
      <c r="AN37" s="174"/>
      <c r="AO37" s="8"/>
      <c r="AP37" s="8"/>
      <c r="AQ37" s="8"/>
      <c r="AR37" s="70"/>
      <c r="AS37" s="175"/>
      <c r="AT37" s="70"/>
      <c r="AU37" s="70"/>
      <c r="AV37" s="8"/>
      <c r="AW37" s="8"/>
      <c r="AX37" s="8"/>
      <c r="AY37" s="8"/>
      <c r="AZ37" s="9"/>
      <c r="BA37" s="8"/>
      <c r="BB37" s="8"/>
      <c r="BZ37" s="7"/>
      <c r="CA37" s="7"/>
    </row>
    <row r="38" spans="1:79" s="1" customFormat="1" ht="16.5" thickBot="1">
      <c r="A38" s="12"/>
      <c r="B38" s="62"/>
      <c r="C38" s="709" t="s">
        <v>49</v>
      </c>
      <c r="D38" s="710"/>
      <c r="E38" s="711">
        <f>IF(C25&gt;0,(E25+F25)/$C$25,0)</f>
        <v>0</v>
      </c>
      <c r="F38" s="712"/>
      <c r="G38" s="713">
        <f>IF(C25&gt;0,(G25+H25)/$C$25,0)</f>
        <v>0</v>
      </c>
      <c r="H38" s="712"/>
      <c r="I38" s="713">
        <f>IF(C25&gt;0,(I25+J25)/$C$25,0)</f>
        <v>0</v>
      </c>
      <c r="J38" s="712"/>
      <c r="K38" s="713">
        <f>IF(C25&gt;0,(K25+L25)/$C$25,0)</f>
        <v>0</v>
      </c>
      <c r="L38" s="712"/>
      <c r="M38" s="713">
        <f>IF(C25&gt;0,(M25+N25)/$C$25,0)</f>
        <v>0</v>
      </c>
      <c r="N38" s="714"/>
      <c r="O38" s="711">
        <f>IF(C25&gt;0,(O25+P25)/$C$25,0)</f>
        <v>0</v>
      </c>
      <c r="P38" s="712"/>
      <c r="Q38" s="713">
        <f>IF(C25&gt;0,(Q25+R25)/$C$25,0)</f>
        <v>0</v>
      </c>
      <c r="R38" s="712"/>
      <c r="S38" s="713">
        <f>IF(C25&gt;0,(S25+T25)/$C$25,0)</f>
        <v>0</v>
      </c>
      <c r="T38" s="712"/>
      <c r="U38" s="77"/>
      <c r="V38" s="78"/>
      <c r="W38" s="78"/>
      <c r="X38" s="78"/>
      <c r="Y38" s="78"/>
      <c r="Z38" s="78"/>
      <c r="AA38" s="78"/>
      <c r="AB38" s="78"/>
      <c r="AC38" s="53"/>
      <c r="AD38" s="24"/>
      <c r="AE38" s="24"/>
      <c r="AF38" s="24"/>
      <c r="AG38" s="167"/>
      <c r="AH38" s="6"/>
      <c r="AI38" s="6"/>
      <c r="AJ38" s="6"/>
      <c r="AK38" s="6"/>
      <c r="AL38" s="6"/>
      <c r="AM38" s="173"/>
      <c r="AN38" s="81" t="s">
        <v>55</v>
      </c>
      <c r="AO38" s="81" t="s">
        <v>60</v>
      </c>
      <c r="AP38" s="132">
        <f t="shared" ref="AP38:AY38" si="20">IF($Q$104&gt;AP$14, 1,0)</f>
        <v>0</v>
      </c>
      <c r="AQ38" s="132">
        <f t="shared" si="20"/>
        <v>0</v>
      </c>
      <c r="AR38" s="132">
        <f t="shared" si="20"/>
        <v>0</v>
      </c>
      <c r="AS38" s="132">
        <f t="shared" si="20"/>
        <v>0</v>
      </c>
      <c r="AT38" s="132">
        <f t="shared" si="20"/>
        <v>0</v>
      </c>
      <c r="AU38" s="132">
        <f t="shared" si="20"/>
        <v>0</v>
      </c>
      <c r="AV38" s="132">
        <f t="shared" si="20"/>
        <v>0</v>
      </c>
      <c r="AW38" s="132">
        <f t="shared" si="20"/>
        <v>0</v>
      </c>
      <c r="AX38" s="132">
        <f t="shared" si="20"/>
        <v>0</v>
      </c>
      <c r="AY38" s="132">
        <f t="shared" si="20"/>
        <v>0</v>
      </c>
      <c r="AZ38" s="85">
        <f>Q104</f>
        <v>0</v>
      </c>
      <c r="BA38" s="86"/>
      <c r="BB38" s="87"/>
      <c r="BZ38" s="7"/>
      <c r="CA38" s="7"/>
    </row>
    <row r="39" spans="1:79" s="1" customFormat="1" ht="16.5" thickBot="1">
      <c r="A39" s="176"/>
      <c r="B39" s="177"/>
      <c r="C39" s="178"/>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80"/>
      <c r="AD39" s="24"/>
      <c r="AE39" s="24"/>
      <c r="AF39" s="24"/>
      <c r="AG39" s="167"/>
      <c r="AH39" s="6"/>
      <c r="AI39" s="6"/>
      <c r="AJ39" s="6"/>
      <c r="AK39" s="6"/>
      <c r="AL39" s="6"/>
      <c r="AM39" s="173"/>
      <c r="AN39" s="98" t="s">
        <v>79</v>
      </c>
      <c r="AO39" s="99" t="s">
        <v>80</v>
      </c>
      <c r="AP39" s="145">
        <f t="shared" ref="AP39:AY39" si="21">IF($Q$125&gt;AP$14, 1,0)</f>
        <v>0</v>
      </c>
      <c r="AQ39" s="145">
        <f t="shared" si="21"/>
        <v>0</v>
      </c>
      <c r="AR39" s="145">
        <f t="shared" si="21"/>
        <v>0</v>
      </c>
      <c r="AS39" s="145">
        <f t="shared" si="21"/>
        <v>0</v>
      </c>
      <c r="AT39" s="145">
        <f t="shared" si="21"/>
        <v>0</v>
      </c>
      <c r="AU39" s="145">
        <f t="shared" si="21"/>
        <v>0</v>
      </c>
      <c r="AV39" s="145">
        <f t="shared" si="21"/>
        <v>0</v>
      </c>
      <c r="AW39" s="145">
        <f t="shared" si="21"/>
        <v>0</v>
      </c>
      <c r="AX39" s="145">
        <f t="shared" si="21"/>
        <v>0</v>
      </c>
      <c r="AY39" s="145">
        <f t="shared" si="21"/>
        <v>0</v>
      </c>
      <c r="AZ39" s="102">
        <f>Q125</f>
        <v>0</v>
      </c>
      <c r="BA39" s="103">
        <f>H$24/$C$24</f>
        <v>0</v>
      </c>
      <c r="BB39" s="104">
        <f>H$25/$C$25</f>
        <v>0</v>
      </c>
      <c r="BZ39" s="7"/>
      <c r="CA39" s="7"/>
    </row>
    <row r="40" spans="1:79" s="1" customFormat="1" ht="16.5" thickBot="1">
      <c r="G40" s="181"/>
      <c r="H40" s="181"/>
      <c r="I40" s="7"/>
      <c r="J40" s="5"/>
      <c r="K40" s="24"/>
      <c r="L40" s="24"/>
      <c r="M40" s="24"/>
      <c r="N40" s="24"/>
      <c r="O40" s="6"/>
      <c r="P40" s="6"/>
      <c r="Q40" s="6"/>
      <c r="R40" s="6"/>
      <c r="S40" s="6"/>
      <c r="T40" s="6"/>
      <c r="U40" s="6"/>
      <c r="V40" s="6"/>
      <c r="W40" s="6"/>
      <c r="X40" s="6"/>
      <c r="Y40" s="6"/>
      <c r="Z40" s="6"/>
      <c r="AA40" s="6"/>
      <c r="AB40" s="6"/>
      <c r="AC40" s="6"/>
      <c r="AD40" s="6"/>
      <c r="AE40" s="6"/>
      <c r="AF40" s="6"/>
      <c r="AG40" s="167"/>
      <c r="AH40" s="167"/>
      <c r="AI40" s="167"/>
      <c r="AJ40" s="167"/>
      <c r="AK40" s="167"/>
      <c r="AL40" s="167"/>
      <c r="AM40" s="173"/>
      <c r="AN40" s="112"/>
      <c r="AO40" s="113" t="s">
        <v>82</v>
      </c>
      <c r="AP40" s="147">
        <f t="shared" ref="AP40:AY40" si="22">IF($Q$147&gt;AP$14, 1,0)</f>
        <v>0</v>
      </c>
      <c r="AQ40" s="147">
        <f t="shared" si="22"/>
        <v>0</v>
      </c>
      <c r="AR40" s="147">
        <f t="shared" si="22"/>
        <v>0</v>
      </c>
      <c r="AS40" s="147">
        <f t="shared" si="22"/>
        <v>0</v>
      </c>
      <c r="AT40" s="147">
        <f t="shared" si="22"/>
        <v>0</v>
      </c>
      <c r="AU40" s="147">
        <f t="shared" si="22"/>
        <v>0</v>
      </c>
      <c r="AV40" s="147">
        <f t="shared" si="22"/>
        <v>0</v>
      </c>
      <c r="AW40" s="147">
        <f t="shared" si="22"/>
        <v>0</v>
      </c>
      <c r="AX40" s="147">
        <f t="shared" si="22"/>
        <v>0</v>
      </c>
      <c r="AY40" s="147">
        <f t="shared" si="22"/>
        <v>0</v>
      </c>
      <c r="AZ40" s="102">
        <f>Q147</f>
        <v>0</v>
      </c>
      <c r="BA40" s="69"/>
      <c r="BB40" s="116"/>
      <c r="BZ40" s="7"/>
      <c r="CA40" s="7"/>
    </row>
    <row r="41" spans="1:79" s="1" customFormat="1" ht="16.5" thickBot="1">
      <c r="B41" s="182" t="s">
        <v>88</v>
      </c>
      <c r="G41" s="181"/>
      <c r="H41" s="181"/>
      <c r="I41" s="7"/>
      <c r="J41" s="5"/>
      <c r="K41" s="24"/>
      <c r="L41" s="24"/>
      <c r="M41" s="24"/>
      <c r="N41" s="24"/>
      <c r="O41" s="6"/>
      <c r="P41" s="6"/>
      <c r="Q41" s="6"/>
      <c r="R41" s="6"/>
      <c r="S41" s="6"/>
      <c r="T41" s="6"/>
      <c r="U41" s="6"/>
      <c r="V41" s="6"/>
      <c r="W41" s="6"/>
      <c r="X41" s="6"/>
      <c r="Y41" s="6"/>
      <c r="Z41" s="6"/>
      <c r="AA41" s="6"/>
      <c r="AB41" s="6"/>
      <c r="AC41" s="6"/>
      <c r="AD41" s="6"/>
      <c r="AE41" s="6"/>
      <c r="AF41" s="6"/>
      <c r="AG41" s="167"/>
      <c r="AH41" s="167"/>
      <c r="AI41" s="167"/>
      <c r="AJ41" s="167"/>
      <c r="AK41" s="167"/>
      <c r="AL41" s="167"/>
      <c r="AM41" s="173"/>
      <c r="AN41" s="112"/>
      <c r="AO41" s="70"/>
      <c r="AP41" s="70"/>
      <c r="AQ41" s="70"/>
      <c r="AR41" s="70"/>
      <c r="AS41" s="175"/>
      <c r="AT41" s="70"/>
      <c r="AU41" s="70"/>
      <c r="AV41" s="70"/>
      <c r="AW41" s="70"/>
      <c r="AX41" s="70"/>
      <c r="AY41" s="70"/>
      <c r="AZ41" s="102"/>
      <c r="BA41" s="70"/>
      <c r="BB41" s="162"/>
      <c r="BZ41" s="7"/>
      <c r="CA41" s="7"/>
    </row>
    <row r="42" spans="1:79" s="1" customFormat="1">
      <c r="G42" s="181"/>
      <c r="H42" s="181"/>
      <c r="I42" s="7"/>
      <c r="J42" s="5"/>
      <c r="K42" s="24"/>
      <c r="L42" s="24"/>
      <c r="M42" s="24"/>
      <c r="N42" s="24"/>
      <c r="O42" s="6"/>
      <c r="P42" s="6"/>
      <c r="Q42" s="6"/>
      <c r="R42" s="6"/>
      <c r="S42" s="6"/>
      <c r="T42" s="6"/>
      <c r="U42" s="6"/>
      <c r="V42" s="6"/>
      <c r="W42" s="6"/>
      <c r="X42" s="6"/>
      <c r="Y42" s="6"/>
      <c r="Z42" s="6"/>
      <c r="AA42" s="6"/>
      <c r="AB42" s="6"/>
      <c r="AC42" s="6"/>
      <c r="AD42" s="6"/>
      <c r="AE42" s="6"/>
      <c r="AF42" s="6"/>
      <c r="AG42" s="167"/>
      <c r="AH42" s="167"/>
      <c r="AI42" s="167"/>
      <c r="AJ42" s="167"/>
      <c r="AK42" s="167"/>
      <c r="AL42" s="167"/>
      <c r="AM42" s="173"/>
      <c r="AN42" s="131" t="s">
        <v>55</v>
      </c>
      <c r="AO42" s="81" t="s">
        <v>60</v>
      </c>
      <c r="AP42" s="132">
        <f t="shared" ref="AP42:AY42" si="23">IF($R$104&gt;AP$14, 1,0)</f>
        <v>0</v>
      </c>
      <c r="AQ42" s="132">
        <f t="shared" si="23"/>
        <v>0</v>
      </c>
      <c r="AR42" s="132">
        <f t="shared" si="23"/>
        <v>0</v>
      </c>
      <c r="AS42" s="132">
        <f t="shared" si="23"/>
        <v>0</v>
      </c>
      <c r="AT42" s="132">
        <f t="shared" si="23"/>
        <v>0</v>
      </c>
      <c r="AU42" s="132">
        <f t="shared" si="23"/>
        <v>0</v>
      </c>
      <c r="AV42" s="132">
        <f t="shared" si="23"/>
        <v>0</v>
      </c>
      <c r="AW42" s="132">
        <f t="shared" si="23"/>
        <v>0</v>
      </c>
      <c r="AX42" s="132">
        <f t="shared" si="23"/>
        <v>0</v>
      </c>
      <c r="AY42" s="132">
        <f t="shared" si="23"/>
        <v>0</v>
      </c>
      <c r="AZ42" s="102">
        <f>R104</f>
        <v>0</v>
      </c>
      <c r="BA42" s="69"/>
      <c r="BB42" s="116"/>
      <c r="BZ42" s="7"/>
      <c r="CA42" s="7"/>
    </row>
    <row r="43" spans="1:79" s="1" customFormat="1">
      <c r="G43" s="181"/>
      <c r="H43" s="181"/>
      <c r="I43" s="7"/>
      <c r="J43" s="5"/>
      <c r="K43" s="24"/>
      <c r="L43" s="24"/>
      <c r="M43" s="24"/>
      <c r="N43" s="24"/>
      <c r="O43" s="6"/>
      <c r="P43" s="24"/>
      <c r="Q43" s="24"/>
      <c r="R43" s="24"/>
      <c r="S43" s="24"/>
      <c r="T43" s="24"/>
      <c r="U43" s="24"/>
      <c r="V43" s="24"/>
      <c r="W43" s="24"/>
      <c r="X43" s="24"/>
      <c r="Y43" s="24"/>
      <c r="Z43" s="24"/>
      <c r="AA43" s="24"/>
      <c r="AB43" s="6"/>
      <c r="AC43" s="6"/>
      <c r="AD43" s="6"/>
      <c r="AE43" s="6"/>
      <c r="AF43" s="6"/>
      <c r="AG43" s="167"/>
      <c r="AH43" s="167"/>
      <c r="AI43" s="167"/>
      <c r="AJ43" s="167"/>
      <c r="AK43" s="167"/>
      <c r="AL43" s="167"/>
      <c r="AM43" s="173"/>
      <c r="AN43" s="98" t="s">
        <v>83</v>
      </c>
      <c r="AO43" s="99" t="s">
        <v>80</v>
      </c>
      <c r="AP43" s="145">
        <f t="shared" ref="AP43:AY43" si="24">IF($R$125&gt;AP$14, 1,0)</f>
        <v>0</v>
      </c>
      <c r="AQ43" s="145">
        <f t="shared" si="24"/>
        <v>0</v>
      </c>
      <c r="AR43" s="145">
        <f t="shared" si="24"/>
        <v>0</v>
      </c>
      <c r="AS43" s="145">
        <f t="shared" si="24"/>
        <v>0</v>
      </c>
      <c r="AT43" s="145">
        <f t="shared" si="24"/>
        <v>0</v>
      </c>
      <c r="AU43" s="145">
        <f t="shared" si="24"/>
        <v>0</v>
      </c>
      <c r="AV43" s="145">
        <f t="shared" si="24"/>
        <v>0</v>
      </c>
      <c r="AW43" s="145">
        <f t="shared" si="24"/>
        <v>0</v>
      </c>
      <c r="AX43" s="145">
        <f t="shared" si="24"/>
        <v>0</v>
      </c>
      <c r="AY43" s="145">
        <f t="shared" si="24"/>
        <v>0</v>
      </c>
      <c r="AZ43" s="102">
        <f>R125</f>
        <v>0</v>
      </c>
      <c r="BA43" s="103">
        <f>H$24/$C$24</f>
        <v>0</v>
      </c>
      <c r="BB43" s="104">
        <f>H$25/$C$25</f>
        <v>0</v>
      </c>
      <c r="BZ43" s="7"/>
      <c r="CA43" s="7"/>
    </row>
    <row r="44" spans="1:79" s="1" customFormat="1" ht="33" customHeight="1" thickBot="1">
      <c r="B44" s="183" t="s">
        <v>89</v>
      </c>
      <c r="C44" s="730" t="s">
        <v>90</v>
      </c>
      <c r="D44" s="731"/>
      <c r="E44" s="731"/>
      <c r="F44" s="731"/>
      <c r="G44" s="731"/>
      <c r="H44" s="731"/>
      <c r="I44" s="731"/>
      <c r="J44" s="731"/>
      <c r="K44" s="731"/>
      <c r="L44" s="732"/>
      <c r="M44" s="733" t="s">
        <v>91</v>
      </c>
      <c r="N44" s="734"/>
      <c r="O44" s="734"/>
      <c r="P44" s="735"/>
      <c r="Q44" s="24"/>
      <c r="R44" s="24"/>
      <c r="S44" s="24"/>
      <c r="T44" s="24"/>
      <c r="U44" s="24"/>
      <c r="V44" s="24"/>
      <c r="W44" s="24"/>
      <c r="X44" s="24"/>
      <c r="Y44" s="24"/>
      <c r="Z44" s="24"/>
      <c r="AA44" s="24"/>
      <c r="AB44" s="6"/>
      <c r="AC44" s="6"/>
      <c r="AD44" s="6"/>
      <c r="AE44" s="6"/>
      <c r="AF44" s="6"/>
      <c r="AG44" s="167"/>
      <c r="AH44" s="167"/>
      <c r="AI44" s="167"/>
      <c r="AJ44" s="167"/>
      <c r="AK44" s="167"/>
      <c r="AL44" s="167"/>
      <c r="AM44" s="173"/>
      <c r="AN44" s="136"/>
      <c r="AO44" s="113" t="s">
        <v>82</v>
      </c>
      <c r="AP44" s="147">
        <f t="shared" ref="AP44:AY44" si="25">IF($R$147&gt;AP$14, 1,0)</f>
        <v>0</v>
      </c>
      <c r="AQ44" s="147">
        <f t="shared" si="25"/>
        <v>0</v>
      </c>
      <c r="AR44" s="147">
        <f t="shared" si="25"/>
        <v>0</v>
      </c>
      <c r="AS44" s="147">
        <f t="shared" si="25"/>
        <v>0</v>
      </c>
      <c r="AT44" s="147">
        <f t="shared" si="25"/>
        <v>0</v>
      </c>
      <c r="AU44" s="147">
        <f t="shared" si="25"/>
        <v>0</v>
      </c>
      <c r="AV44" s="147">
        <f t="shared" si="25"/>
        <v>0</v>
      </c>
      <c r="AW44" s="147">
        <f t="shared" si="25"/>
        <v>0</v>
      </c>
      <c r="AX44" s="147">
        <f t="shared" si="25"/>
        <v>0</v>
      </c>
      <c r="AY44" s="147">
        <f t="shared" si="25"/>
        <v>0</v>
      </c>
      <c r="AZ44" s="137">
        <f>R147</f>
        <v>0</v>
      </c>
      <c r="BA44" s="138"/>
      <c r="BB44" s="139"/>
      <c r="BZ44" s="7"/>
      <c r="CA44" s="7"/>
    </row>
    <row r="45" spans="1:79" s="1" customFormat="1" ht="15.95" customHeight="1">
      <c r="B45" s="184" t="s">
        <v>18</v>
      </c>
      <c r="C45" s="715" t="s">
        <v>92</v>
      </c>
      <c r="D45" s="716"/>
      <c r="E45" s="716"/>
      <c r="F45" s="716"/>
      <c r="G45" s="716"/>
      <c r="H45" s="716"/>
      <c r="I45" s="716"/>
      <c r="J45" s="716"/>
      <c r="K45" s="716"/>
      <c r="L45" s="717"/>
      <c r="M45" s="718"/>
      <c r="N45" s="719"/>
      <c r="O45" s="719"/>
      <c r="P45" s="720"/>
      <c r="Q45" s="6"/>
      <c r="R45" s="6"/>
      <c r="S45" s="6"/>
      <c r="T45" s="6"/>
      <c r="U45" s="6"/>
      <c r="V45" s="6"/>
      <c r="W45" s="6"/>
      <c r="X45" s="6"/>
      <c r="Y45" s="6"/>
      <c r="Z45" s="6"/>
      <c r="AA45" s="24"/>
      <c r="AB45" s="6"/>
      <c r="AC45" s="6"/>
      <c r="AD45" s="6"/>
      <c r="AE45" s="6"/>
      <c r="AF45" s="6"/>
      <c r="AG45" s="167"/>
      <c r="AH45" s="167"/>
      <c r="AI45" s="167"/>
      <c r="AJ45" s="167"/>
      <c r="AK45" s="167"/>
      <c r="AL45" s="167"/>
      <c r="AM45" s="173"/>
      <c r="AN45" s="174"/>
      <c r="AO45" s="8"/>
      <c r="AP45" s="8"/>
      <c r="AQ45" s="8"/>
      <c r="AR45" s="70"/>
      <c r="AS45" s="175"/>
      <c r="AT45" s="70"/>
      <c r="AU45" s="70"/>
      <c r="AV45" s="8"/>
      <c r="AW45" s="8"/>
      <c r="AX45" s="8"/>
      <c r="AY45" s="8"/>
      <c r="AZ45" s="9"/>
      <c r="BA45" s="8"/>
      <c r="BB45" s="8"/>
      <c r="BZ45" s="7"/>
      <c r="CA45" s="7"/>
    </row>
    <row r="46" spans="1:79" s="1" customFormat="1" ht="17.100000000000001" customHeight="1">
      <c r="B46" s="185" t="s">
        <v>22</v>
      </c>
      <c r="C46" s="715" t="s">
        <v>93</v>
      </c>
      <c r="D46" s="716"/>
      <c r="E46" s="716"/>
      <c r="F46" s="716"/>
      <c r="G46" s="716"/>
      <c r="H46" s="716"/>
      <c r="I46" s="716"/>
      <c r="J46" s="716"/>
      <c r="K46" s="716"/>
      <c r="L46" s="717"/>
      <c r="M46" s="718"/>
      <c r="N46" s="719"/>
      <c r="O46" s="719"/>
      <c r="P46" s="720"/>
      <c r="Q46" s="6"/>
      <c r="R46" s="6"/>
      <c r="S46" s="6"/>
      <c r="T46" s="6"/>
      <c r="U46" s="6"/>
      <c r="V46" s="6"/>
      <c r="W46" s="6"/>
      <c r="X46" s="6"/>
      <c r="Y46" s="6"/>
      <c r="Z46" s="6"/>
      <c r="AA46" s="70"/>
      <c r="AB46" s="167"/>
      <c r="AC46" s="167"/>
      <c r="AD46" s="167"/>
      <c r="AE46" s="167"/>
      <c r="AF46" s="167"/>
      <c r="AG46" s="167"/>
      <c r="AH46" s="167"/>
      <c r="AI46" s="167"/>
      <c r="AJ46" s="167"/>
      <c r="AK46" s="167"/>
      <c r="AL46" s="167"/>
      <c r="AM46" s="88"/>
      <c r="AN46" s="174"/>
      <c r="AO46" s="8"/>
      <c r="AP46" s="8"/>
      <c r="AQ46" s="8"/>
      <c r="AR46" s="70"/>
      <c r="AS46" s="175"/>
      <c r="AT46" s="70"/>
      <c r="AU46" s="70"/>
      <c r="AV46" s="8"/>
      <c r="AW46" s="8"/>
      <c r="AX46" s="8"/>
      <c r="AY46" s="8"/>
      <c r="AZ46" s="9"/>
      <c r="BA46" s="8"/>
      <c r="BB46" s="8"/>
      <c r="BZ46" s="7"/>
      <c r="CA46" s="7"/>
    </row>
    <row r="47" spans="1:79" s="1" customFormat="1">
      <c r="B47" s="186" t="s">
        <v>26</v>
      </c>
      <c r="C47" s="715" t="s">
        <v>94</v>
      </c>
      <c r="D47" s="716"/>
      <c r="E47" s="716"/>
      <c r="F47" s="716"/>
      <c r="G47" s="716"/>
      <c r="H47" s="716"/>
      <c r="I47" s="716"/>
      <c r="J47" s="716"/>
      <c r="K47" s="716"/>
      <c r="L47" s="717"/>
      <c r="M47" s="718"/>
      <c r="N47" s="719"/>
      <c r="O47" s="719"/>
      <c r="P47" s="720"/>
      <c r="Q47" s="6"/>
      <c r="R47" s="6"/>
      <c r="S47" s="6"/>
      <c r="T47" s="6"/>
      <c r="U47" s="6"/>
      <c r="V47" s="6"/>
      <c r="W47" s="6"/>
      <c r="X47" s="6"/>
      <c r="Y47" s="6"/>
      <c r="Z47" s="6"/>
      <c r="AA47" s="70"/>
      <c r="AB47" s="167"/>
      <c r="AC47" s="167"/>
      <c r="AD47" s="167"/>
      <c r="AE47" s="167"/>
      <c r="AF47" s="167"/>
      <c r="AG47" s="167"/>
      <c r="AH47" s="167"/>
      <c r="AI47" s="167"/>
      <c r="AJ47" s="167"/>
      <c r="AK47" s="167"/>
      <c r="AL47" s="167"/>
      <c r="AM47" s="173"/>
      <c r="AN47" s="174"/>
      <c r="AO47" s="8"/>
      <c r="AP47" s="8"/>
      <c r="AQ47" s="8"/>
      <c r="AR47" s="70"/>
      <c r="AS47" s="175"/>
      <c r="AT47" s="70"/>
      <c r="AU47" s="70"/>
      <c r="AV47" s="8"/>
      <c r="AW47" s="8"/>
      <c r="AX47" s="8"/>
      <c r="AY47" s="8"/>
      <c r="AZ47" s="9"/>
      <c r="BA47" s="8"/>
      <c r="BB47" s="8"/>
      <c r="BZ47" s="7"/>
      <c r="CA47" s="7"/>
    </row>
    <row r="48" spans="1:79" s="1" customFormat="1">
      <c r="B48" s="185" t="s">
        <v>30</v>
      </c>
      <c r="C48" s="721" t="s">
        <v>95</v>
      </c>
      <c r="D48" s="722"/>
      <c r="E48" s="722"/>
      <c r="F48" s="722"/>
      <c r="G48" s="722"/>
      <c r="H48" s="722"/>
      <c r="I48" s="722"/>
      <c r="J48" s="722"/>
      <c r="K48" s="722"/>
      <c r="L48" s="723"/>
      <c r="M48" s="724"/>
      <c r="N48" s="725"/>
      <c r="O48" s="725"/>
      <c r="P48" s="726"/>
      <c r="Q48" s="6"/>
      <c r="R48" s="6"/>
      <c r="S48" s="6"/>
      <c r="T48" s="6"/>
      <c r="U48" s="6"/>
      <c r="V48" s="6"/>
      <c r="W48" s="6"/>
      <c r="X48" s="6"/>
      <c r="Y48" s="6"/>
      <c r="Z48" s="6"/>
      <c r="AA48" s="70"/>
      <c r="AB48" s="167"/>
      <c r="AC48" s="167"/>
      <c r="AD48" s="167"/>
      <c r="AE48" s="167"/>
      <c r="AF48" s="167"/>
      <c r="AG48" s="167"/>
      <c r="AH48" s="167"/>
      <c r="AI48" s="167"/>
      <c r="AJ48" s="167"/>
      <c r="AK48" s="6"/>
      <c r="AL48" s="6"/>
      <c r="AM48" s="7"/>
      <c r="AN48" s="8"/>
      <c r="AO48" s="8"/>
      <c r="AP48" s="8"/>
      <c r="AQ48" s="8"/>
      <c r="AR48" s="8"/>
      <c r="AS48" s="8"/>
      <c r="AT48" s="8"/>
      <c r="AU48" s="8"/>
      <c r="AV48" s="8"/>
      <c r="AW48" s="8"/>
      <c r="AX48" s="8"/>
      <c r="AY48" s="8"/>
      <c r="AZ48" s="9"/>
      <c r="BA48" s="8"/>
      <c r="BB48" s="8"/>
      <c r="BZ48" s="7"/>
      <c r="CA48" s="7"/>
    </row>
    <row r="49" spans="2:79" s="1" customFormat="1">
      <c r="B49" s="184" t="s">
        <v>33</v>
      </c>
      <c r="C49" s="727" t="s">
        <v>96</v>
      </c>
      <c r="D49" s="728"/>
      <c r="E49" s="728"/>
      <c r="F49" s="728"/>
      <c r="G49" s="728"/>
      <c r="H49" s="728"/>
      <c r="I49" s="728"/>
      <c r="J49" s="728"/>
      <c r="K49" s="728"/>
      <c r="L49" s="729"/>
      <c r="M49" s="724"/>
      <c r="N49" s="725"/>
      <c r="O49" s="725"/>
      <c r="P49" s="726"/>
      <c r="Q49" s="6"/>
      <c r="R49" s="6"/>
      <c r="S49" s="6"/>
      <c r="T49" s="6"/>
      <c r="U49" s="6"/>
      <c r="V49" s="6"/>
      <c r="W49" s="6"/>
      <c r="X49" s="6"/>
      <c r="Y49" s="6"/>
      <c r="Z49" s="6"/>
      <c r="AA49" s="70"/>
      <c r="AB49" s="167"/>
      <c r="AC49" s="167"/>
      <c r="AD49" s="167"/>
      <c r="AE49" s="167"/>
      <c r="AF49" s="167"/>
      <c r="AG49" s="167"/>
      <c r="AH49" s="167"/>
      <c r="AI49" s="167"/>
      <c r="AJ49" s="167"/>
      <c r="AK49" s="6"/>
      <c r="AL49" s="6"/>
      <c r="AM49" s="7"/>
      <c r="AN49" s="8"/>
      <c r="AO49" s="8"/>
      <c r="AP49" s="8"/>
      <c r="AQ49" s="8"/>
      <c r="AR49" s="8"/>
      <c r="AS49" s="8"/>
      <c r="AT49" s="8"/>
      <c r="AU49" s="8"/>
      <c r="AV49" s="8"/>
      <c r="AW49" s="8"/>
      <c r="AX49" s="8"/>
      <c r="AY49" s="8"/>
      <c r="AZ49" s="9"/>
      <c r="BA49" s="8"/>
      <c r="BB49" s="8"/>
      <c r="BZ49" s="7"/>
      <c r="CA49" s="7"/>
    </row>
    <row r="50" spans="2:79" s="1" customFormat="1">
      <c r="B50" s="184" t="s">
        <v>37</v>
      </c>
      <c r="C50" s="721" t="s">
        <v>97</v>
      </c>
      <c r="D50" s="722"/>
      <c r="E50" s="722"/>
      <c r="F50" s="722"/>
      <c r="G50" s="722"/>
      <c r="H50" s="722"/>
      <c r="I50" s="722"/>
      <c r="J50" s="722"/>
      <c r="K50" s="722"/>
      <c r="L50" s="723"/>
      <c r="M50" s="724"/>
      <c r="N50" s="725"/>
      <c r="O50" s="725"/>
      <c r="P50" s="726"/>
      <c r="Q50" s="6"/>
      <c r="R50" s="6"/>
      <c r="S50" s="6"/>
      <c r="T50" s="6"/>
      <c r="U50" s="6"/>
      <c r="V50" s="6"/>
      <c r="W50" s="6"/>
      <c r="X50" s="6"/>
      <c r="Y50" s="6"/>
      <c r="Z50" s="6"/>
      <c r="AA50" s="70"/>
      <c r="AB50" s="167"/>
      <c r="AC50" s="167"/>
      <c r="AD50" s="167"/>
      <c r="AE50" s="167"/>
      <c r="AF50" s="167"/>
      <c r="AG50" s="167"/>
      <c r="AH50" s="167"/>
      <c r="AI50" s="167"/>
      <c r="AJ50" s="167"/>
      <c r="AK50" s="6"/>
      <c r="AL50" s="6"/>
      <c r="AM50" s="7"/>
      <c r="AN50" s="8"/>
      <c r="AO50" s="8"/>
      <c r="AP50" s="8"/>
      <c r="AQ50" s="8"/>
      <c r="AR50" s="8"/>
      <c r="AS50" s="8"/>
      <c r="AT50" s="8"/>
      <c r="AU50" s="8"/>
      <c r="AV50" s="8"/>
      <c r="AW50" s="8"/>
      <c r="AX50" s="8"/>
      <c r="AY50" s="8"/>
      <c r="AZ50" s="9"/>
      <c r="BA50" s="8"/>
      <c r="BB50" s="8"/>
      <c r="BZ50" s="7"/>
      <c r="CA50" s="7"/>
    </row>
    <row r="51" spans="2:79" s="1" customFormat="1">
      <c r="B51" s="187" t="s">
        <v>42</v>
      </c>
      <c r="C51" s="715" t="s">
        <v>98</v>
      </c>
      <c r="D51" s="716"/>
      <c r="E51" s="716"/>
      <c r="F51" s="716"/>
      <c r="G51" s="716"/>
      <c r="H51" s="716"/>
      <c r="I51" s="716"/>
      <c r="J51" s="716"/>
      <c r="K51" s="716"/>
      <c r="L51" s="717"/>
      <c r="M51" s="718"/>
      <c r="N51" s="719"/>
      <c r="O51" s="719"/>
      <c r="P51" s="720"/>
      <c r="Q51" s="6"/>
      <c r="R51" s="6"/>
      <c r="S51" s="6"/>
      <c r="T51" s="6"/>
      <c r="U51" s="6"/>
      <c r="V51" s="6"/>
      <c r="W51" s="6"/>
      <c r="X51" s="6"/>
      <c r="Y51" s="6"/>
      <c r="Z51" s="6"/>
      <c r="AA51" s="70"/>
      <c r="AB51" s="167"/>
      <c r="AC51" s="167"/>
      <c r="AD51" s="167"/>
      <c r="AE51" s="167"/>
      <c r="AF51" s="167"/>
      <c r="AG51" s="167"/>
      <c r="AH51" s="167"/>
      <c r="AI51" s="167"/>
      <c r="AJ51" s="167"/>
      <c r="AK51" s="6"/>
      <c r="AL51" s="6"/>
      <c r="AM51" s="7"/>
      <c r="AN51" s="8"/>
      <c r="AO51" s="8"/>
      <c r="AP51" s="8"/>
      <c r="AQ51" s="8"/>
      <c r="AR51" s="8"/>
      <c r="AS51" s="8"/>
      <c r="AT51" s="8"/>
      <c r="AU51" s="8"/>
      <c r="AV51" s="8"/>
      <c r="AW51" s="8"/>
      <c r="AX51" s="8"/>
      <c r="AY51" s="8"/>
      <c r="AZ51" s="9"/>
      <c r="BA51" s="8"/>
      <c r="BB51" s="8"/>
      <c r="BZ51" s="7"/>
      <c r="CA51" s="7"/>
    </row>
    <row r="52" spans="2:79" s="1" customFormat="1">
      <c r="B52" s="188" t="s">
        <v>16</v>
      </c>
      <c r="C52" s="727" t="s">
        <v>99</v>
      </c>
      <c r="D52" s="728"/>
      <c r="E52" s="728"/>
      <c r="F52" s="728"/>
      <c r="G52" s="728"/>
      <c r="H52" s="728"/>
      <c r="I52" s="728"/>
      <c r="J52" s="728"/>
      <c r="K52" s="728"/>
      <c r="L52" s="729"/>
      <c r="M52" s="724" t="s">
        <v>100</v>
      </c>
      <c r="N52" s="725"/>
      <c r="O52" s="725"/>
      <c r="P52" s="726"/>
      <c r="Q52" s="6"/>
      <c r="R52" s="6"/>
      <c r="S52" s="6"/>
      <c r="T52" s="6"/>
      <c r="U52" s="6"/>
      <c r="V52" s="6"/>
      <c r="W52" s="6"/>
      <c r="X52" s="6"/>
      <c r="Y52" s="6"/>
      <c r="Z52" s="6"/>
      <c r="AA52" s="70"/>
      <c r="AB52" s="167"/>
      <c r="AC52" s="167"/>
      <c r="AD52" s="167"/>
      <c r="AE52" s="167"/>
      <c r="AF52" s="167"/>
      <c r="AG52" s="167"/>
      <c r="AH52" s="167"/>
      <c r="AI52" s="167"/>
      <c r="AJ52" s="167"/>
      <c r="AK52" s="6"/>
      <c r="AL52" s="6"/>
      <c r="AM52" s="7"/>
      <c r="AN52" s="8"/>
      <c r="AO52" s="8"/>
      <c r="AP52" s="8"/>
      <c r="AQ52" s="8"/>
      <c r="AR52" s="8"/>
      <c r="AS52" s="8"/>
      <c r="AT52" s="8"/>
      <c r="AU52" s="8"/>
      <c r="AV52" s="8"/>
      <c r="AW52" s="8"/>
      <c r="AX52" s="8"/>
      <c r="AY52" s="8"/>
      <c r="AZ52" s="9"/>
      <c r="BA52" s="8"/>
      <c r="BB52" s="8"/>
      <c r="BZ52" s="7"/>
      <c r="CA52" s="7"/>
    </row>
    <row r="53" spans="2:79" s="1" customFormat="1">
      <c r="B53" s="188" t="s">
        <v>17</v>
      </c>
      <c r="C53" s="727" t="s">
        <v>101</v>
      </c>
      <c r="D53" s="728"/>
      <c r="E53" s="728"/>
      <c r="F53" s="728"/>
      <c r="G53" s="728"/>
      <c r="H53" s="728"/>
      <c r="I53" s="728"/>
      <c r="J53" s="728"/>
      <c r="K53" s="728"/>
      <c r="L53" s="729"/>
      <c r="M53" s="724" t="s">
        <v>100</v>
      </c>
      <c r="N53" s="725"/>
      <c r="O53" s="725"/>
      <c r="P53" s="726"/>
      <c r="Q53" s="6"/>
      <c r="R53" s="6"/>
      <c r="S53" s="6"/>
      <c r="T53" s="6"/>
      <c r="U53" s="6"/>
      <c r="V53" s="6"/>
      <c r="W53" s="6"/>
      <c r="X53" s="6"/>
      <c r="Y53" s="6"/>
      <c r="Z53" s="6"/>
      <c r="AA53" s="70"/>
      <c r="AB53" s="167"/>
      <c r="AC53" s="167"/>
      <c r="AD53" s="167"/>
      <c r="AE53" s="167"/>
      <c r="AF53" s="167"/>
      <c r="AG53" s="167"/>
      <c r="AH53" s="167"/>
      <c r="AI53" s="167"/>
      <c r="AJ53" s="167"/>
      <c r="AK53" s="6"/>
      <c r="AL53" s="6"/>
      <c r="AM53" s="7"/>
      <c r="AN53" s="8"/>
      <c r="AO53" s="8"/>
      <c r="AP53" s="8"/>
      <c r="AQ53" s="8"/>
      <c r="AR53" s="8"/>
      <c r="AS53" s="8"/>
      <c r="AT53" s="8"/>
      <c r="AU53" s="8"/>
      <c r="AV53" s="8"/>
      <c r="AW53" s="8"/>
      <c r="AX53" s="8"/>
      <c r="AY53" s="8"/>
      <c r="AZ53" s="9"/>
      <c r="BA53" s="8"/>
      <c r="BB53" s="8"/>
      <c r="BZ53" s="7"/>
      <c r="CA53" s="7"/>
    </row>
    <row r="54" spans="2:79" s="1" customFormat="1">
      <c r="B54" s="184" t="s">
        <v>23</v>
      </c>
      <c r="C54" s="727" t="s">
        <v>102</v>
      </c>
      <c r="D54" s="728"/>
      <c r="E54" s="728"/>
      <c r="F54" s="728"/>
      <c r="G54" s="728"/>
      <c r="H54" s="728"/>
      <c r="I54" s="728"/>
      <c r="J54" s="728"/>
      <c r="K54" s="728"/>
      <c r="L54" s="729"/>
      <c r="M54" s="724"/>
      <c r="N54" s="725"/>
      <c r="O54" s="725"/>
      <c r="P54" s="726"/>
      <c r="Q54" s="6"/>
      <c r="R54" s="6"/>
      <c r="S54" s="6"/>
      <c r="T54" s="6"/>
      <c r="U54" s="6"/>
      <c r="V54" s="6"/>
      <c r="W54" s="6"/>
      <c r="X54" s="6"/>
      <c r="Y54" s="6"/>
      <c r="Z54" s="6"/>
      <c r="AA54" s="70"/>
      <c r="AB54" s="167"/>
      <c r="AC54" s="167"/>
      <c r="AD54" s="167"/>
      <c r="AE54" s="167"/>
      <c r="AF54" s="167"/>
      <c r="AG54" s="167"/>
      <c r="AH54" s="167"/>
      <c r="AI54" s="167"/>
      <c r="AJ54" s="167"/>
      <c r="AK54" s="6"/>
      <c r="AL54" s="6"/>
      <c r="AM54" s="7"/>
      <c r="AN54" s="8"/>
      <c r="AO54" s="8"/>
      <c r="AP54" s="8"/>
      <c r="AQ54" s="8"/>
      <c r="AR54" s="8"/>
      <c r="AS54" s="8"/>
      <c r="AT54" s="8"/>
      <c r="AU54" s="8"/>
      <c r="AV54" s="8"/>
      <c r="AW54" s="8"/>
      <c r="AX54" s="8"/>
      <c r="AY54" s="8"/>
      <c r="AZ54" s="9"/>
      <c r="BA54" s="8"/>
      <c r="BB54" s="8"/>
      <c r="BZ54" s="7"/>
      <c r="CA54" s="7"/>
    </row>
    <row r="55" spans="2:79" s="1" customFormat="1">
      <c r="B55" s="184" t="s">
        <v>27</v>
      </c>
      <c r="C55" s="727" t="s">
        <v>102</v>
      </c>
      <c r="D55" s="728"/>
      <c r="E55" s="728"/>
      <c r="F55" s="728"/>
      <c r="G55" s="728"/>
      <c r="H55" s="728"/>
      <c r="I55" s="728"/>
      <c r="J55" s="728"/>
      <c r="K55" s="728"/>
      <c r="L55" s="729"/>
      <c r="M55" s="724"/>
      <c r="N55" s="725"/>
      <c r="O55" s="725"/>
      <c r="P55" s="726"/>
      <c r="Q55" s="6"/>
      <c r="R55" s="6"/>
      <c r="S55" s="6"/>
      <c r="T55" s="6"/>
      <c r="U55" s="6"/>
      <c r="V55" s="6"/>
      <c r="W55" s="6"/>
      <c r="X55" s="6"/>
      <c r="Y55" s="6"/>
      <c r="Z55" s="6"/>
      <c r="AA55" s="70"/>
      <c r="AB55" s="167"/>
      <c r="AC55" s="167"/>
      <c r="AD55" s="167"/>
      <c r="AE55" s="167"/>
      <c r="AF55" s="167"/>
      <c r="AG55" s="167"/>
      <c r="AH55" s="167"/>
      <c r="AI55" s="167"/>
      <c r="AJ55" s="167"/>
      <c r="AK55" s="6"/>
      <c r="AL55" s="6"/>
      <c r="AM55" s="7"/>
      <c r="AN55" s="8"/>
      <c r="AO55" s="8"/>
      <c r="AP55" s="8"/>
      <c r="AQ55" s="8"/>
      <c r="AR55" s="8"/>
      <c r="AS55" s="8"/>
      <c r="AT55" s="8"/>
      <c r="AU55" s="8"/>
      <c r="AV55" s="8"/>
      <c r="AW55" s="8"/>
      <c r="AX55" s="8"/>
      <c r="AY55" s="8"/>
      <c r="AZ55" s="9"/>
      <c r="BA55" s="8"/>
      <c r="BB55" s="8"/>
      <c r="BZ55" s="7"/>
      <c r="CA55" s="7"/>
    </row>
    <row r="56" spans="2:79" s="1" customFormat="1">
      <c r="B56" s="185" t="s">
        <v>31</v>
      </c>
      <c r="C56" s="727" t="s">
        <v>102</v>
      </c>
      <c r="D56" s="728"/>
      <c r="E56" s="728"/>
      <c r="F56" s="728"/>
      <c r="G56" s="728"/>
      <c r="H56" s="728"/>
      <c r="I56" s="728"/>
      <c r="J56" s="728"/>
      <c r="K56" s="728"/>
      <c r="L56" s="729"/>
      <c r="M56" s="724"/>
      <c r="N56" s="725"/>
      <c r="O56" s="725"/>
      <c r="P56" s="726"/>
      <c r="W56" s="8"/>
      <c r="X56" s="70"/>
      <c r="Y56" s="175"/>
      <c r="Z56" s="70"/>
      <c r="AA56" s="70"/>
      <c r="AB56" s="167"/>
      <c r="AC56" s="167"/>
      <c r="AD56" s="167"/>
      <c r="AE56" s="167"/>
      <c r="AF56" s="167"/>
      <c r="AG56" s="167"/>
      <c r="AH56" s="167"/>
      <c r="AI56" s="167"/>
      <c r="AJ56" s="167"/>
      <c r="AK56" s="6"/>
      <c r="AL56" s="6"/>
      <c r="AM56" s="7"/>
      <c r="AN56" s="8"/>
      <c r="AO56" s="8"/>
      <c r="AP56" s="8"/>
      <c r="AQ56" s="8"/>
      <c r="AR56" s="8"/>
      <c r="AS56" s="8"/>
      <c r="AT56" s="8"/>
      <c r="AU56" s="8"/>
      <c r="AV56" s="8"/>
      <c r="AW56" s="8"/>
      <c r="AX56" s="8"/>
      <c r="AY56" s="8"/>
      <c r="AZ56" s="9"/>
      <c r="BA56" s="8"/>
      <c r="BB56" s="8"/>
      <c r="BZ56" s="7"/>
      <c r="CA56" s="7"/>
    </row>
    <row r="57" spans="2:79" s="1" customFormat="1">
      <c r="B57" s="188" t="s">
        <v>34</v>
      </c>
      <c r="C57" s="727" t="s">
        <v>103</v>
      </c>
      <c r="D57" s="728"/>
      <c r="E57" s="728"/>
      <c r="F57" s="728"/>
      <c r="G57" s="728"/>
      <c r="H57" s="728"/>
      <c r="I57" s="728"/>
      <c r="J57" s="728"/>
      <c r="K57" s="728"/>
      <c r="L57" s="729"/>
      <c r="M57" s="724" t="s">
        <v>100</v>
      </c>
      <c r="N57" s="725"/>
      <c r="O57" s="725"/>
      <c r="P57" s="726"/>
      <c r="Q57" s="6"/>
      <c r="R57" s="6"/>
      <c r="W57" s="8"/>
      <c r="X57" s="70"/>
      <c r="Y57" s="175"/>
      <c r="Z57" s="70"/>
      <c r="AA57" s="70"/>
      <c r="AB57" s="167"/>
      <c r="AC57" s="167"/>
      <c r="AD57" s="167"/>
      <c r="AE57" s="167"/>
      <c r="AF57" s="167"/>
      <c r="AG57" s="167"/>
      <c r="AH57" s="167"/>
      <c r="AI57" s="167"/>
      <c r="AJ57" s="167"/>
      <c r="AK57" s="6"/>
      <c r="AL57" s="6"/>
      <c r="AM57" s="7"/>
      <c r="AN57" s="8"/>
      <c r="AO57" s="8"/>
      <c r="AP57" s="8"/>
      <c r="AQ57" s="8"/>
      <c r="AR57" s="8"/>
      <c r="AS57" s="8"/>
      <c r="AT57" s="8"/>
      <c r="AU57" s="8"/>
      <c r="AV57" s="8"/>
      <c r="AW57" s="8"/>
      <c r="AX57" s="8"/>
      <c r="AY57" s="8"/>
      <c r="AZ57" s="9"/>
      <c r="BA57" s="8"/>
      <c r="BB57" s="8"/>
      <c r="BZ57" s="7"/>
      <c r="CA57" s="7"/>
    </row>
    <row r="58" spans="2:79" s="1" customFormat="1">
      <c r="B58" s="188" t="s">
        <v>38</v>
      </c>
      <c r="C58" s="727" t="s">
        <v>103</v>
      </c>
      <c r="D58" s="728"/>
      <c r="E58" s="728"/>
      <c r="F58" s="728"/>
      <c r="G58" s="728"/>
      <c r="H58" s="728"/>
      <c r="I58" s="728"/>
      <c r="J58" s="728"/>
      <c r="K58" s="728"/>
      <c r="L58" s="729"/>
      <c r="M58" s="724" t="s">
        <v>100</v>
      </c>
      <c r="N58" s="725"/>
      <c r="O58" s="725"/>
      <c r="P58" s="726"/>
      <c r="Q58" s="6"/>
      <c r="R58" s="6"/>
      <c r="W58" s="8"/>
      <c r="X58" s="70"/>
      <c r="Y58" s="175"/>
      <c r="Z58" s="70"/>
      <c r="AA58" s="70"/>
      <c r="AB58" s="167"/>
      <c r="AC58" s="167"/>
      <c r="AD58" s="167"/>
      <c r="AE58" s="167"/>
      <c r="AF58" s="167"/>
      <c r="AG58" s="167"/>
      <c r="AH58" s="167"/>
      <c r="AI58" s="167"/>
      <c r="AJ58" s="167"/>
      <c r="AK58" s="6"/>
      <c r="AL58" s="6"/>
      <c r="AM58" s="7"/>
      <c r="AN58" s="8"/>
      <c r="AO58" s="8"/>
      <c r="AP58" s="8"/>
      <c r="AQ58" s="8"/>
      <c r="AR58" s="8"/>
      <c r="AS58" s="8"/>
      <c r="AT58" s="8"/>
      <c r="AU58" s="8"/>
      <c r="AV58" s="8"/>
      <c r="AW58" s="8"/>
      <c r="AX58" s="8"/>
      <c r="AY58" s="8"/>
      <c r="AZ58" s="9"/>
      <c r="BA58" s="8"/>
      <c r="BB58" s="8"/>
      <c r="BZ58" s="7"/>
      <c r="CA58" s="7"/>
    </row>
    <row r="59" spans="2:79" s="1" customFormat="1">
      <c r="B59" s="184" t="s">
        <v>43</v>
      </c>
      <c r="C59" s="715" t="s">
        <v>104</v>
      </c>
      <c r="D59" s="716"/>
      <c r="E59" s="716"/>
      <c r="F59" s="716"/>
      <c r="G59" s="716"/>
      <c r="H59" s="716"/>
      <c r="I59" s="716"/>
      <c r="J59" s="716"/>
      <c r="K59" s="716"/>
      <c r="L59" s="717"/>
      <c r="M59" s="718"/>
      <c r="N59" s="719"/>
      <c r="O59" s="719"/>
      <c r="P59" s="720"/>
      <c r="Q59" s="6"/>
      <c r="R59" s="6"/>
      <c r="W59" s="8"/>
      <c r="X59" s="70"/>
      <c r="Y59" s="175"/>
      <c r="Z59" s="70"/>
      <c r="AA59" s="70"/>
      <c r="AB59" s="167"/>
      <c r="AC59" s="167"/>
      <c r="AD59" s="167"/>
      <c r="AE59" s="167"/>
      <c r="AF59" s="167"/>
      <c r="AG59" s="167"/>
      <c r="AH59" s="167"/>
      <c r="AI59" s="167"/>
      <c r="AJ59" s="167"/>
      <c r="AK59" s="6"/>
      <c r="AL59" s="6"/>
      <c r="AM59" s="7"/>
      <c r="AN59" s="8"/>
      <c r="AO59" s="8"/>
      <c r="AP59" s="8"/>
      <c r="AQ59" s="8"/>
      <c r="AR59" s="8"/>
      <c r="AS59" s="8"/>
      <c r="AT59" s="8"/>
      <c r="AU59" s="8"/>
      <c r="AV59" s="8"/>
      <c r="AW59" s="8"/>
      <c r="AX59" s="8"/>
      <c r="AY59" s="8"/>
      <c r="AZ59" s="9"/>
      <c r="BA59" s="8"/>
      <c r="BB59" s="8"/>
      <c r="BZ59" s="7"/>
      <c r="CA59" s="7"/>
    </row>
    <row r="60" spans="2:79" s="1" customFormat="1" ht="31.5" customHeight="1">
      <c r="B60" s="185" t="s">
        <v>45</v>
      </c>
      <c r="C60" s="736" t="s">
        <v>105</v>
      </c>
      <c r="D60" s="737"/>
      <c r="E60" s="737"/>
      <c r="F60" s="737"/>
      <c r="G60" s="737"/>
      <c r="H60" s="737"/>
      <c r="I60" s="737"/>
      <c r="J60" s="737"/>
      <c r="K60" s="737"/>
      <c r="L60" s="738"/>
      <c r="M60" s="718"/>
      <c r="N60" s="719"/>
      <c r="O60" s="719"/>
      <c r="P60" s="720"/>
      <c r="Q60" s="6"/>
      <c r="R60" s="6"/>
      <c r="W60" s="8"/>
      <c r="X60" s="70"/>
      <c r="Y60" s="175"/>
      <c r="Z60" s="70"/>
      <c r="AA60" s="70"/>
      <c r="AB60" s="167"/>
      <c r="AC60" s="167"/>
      <c r="AD60" s="167"/>
      <c r="AE60" s="167"/>
      <c r="AF60" s="167"/>
      <c r="AG60" s="167"/>
      <c r="AH60" s="167"/>
      <c r="AI60" s="167"/>
      <c r="AJ60" s="167"/>
      <c r="AK60" s="6"/>
      <c r="AL60" s="6"/>
      <c r="AM60" s="7"/>
      <c r="AN60" s="8"/>
      <c r="AO60" s="8"/>
      <c r="AP60" s="8"/>
      <c r="AQ60" s="8"/>
      <c r="AR60" s="8"/>
      <c r="AS60" s="8"/>
      <c r="AT60" s="8"/>
      <c r="AU60" s="8"/>
      <c r="AV60" s="8"/>
      <c r="AW60" s="8"/>
      <c r="AX60" s="8"/>
      <c r="AY60" s="8"/>
      <c r="AZ60" s="9"/>
      <c r="BA60" s="8"/>
      <c r="BB60" s="8"/>
      <c r="BZ60" s="7"/>
      <c r="CA60" s="7"/>
    </row>
    <row r="61" spans="2:79" s="1" customFormat="1">
      <c r="G61" s="7"/>
      <c r="H61" s="7"/>
      <c r="I61" s="7"/>
      <c r="J61" s="5"/>
      <c r="K61" s="24"/>
      <c r="L61" s="24"/>
      <c r="M61" s="24"/>
      <c r="N61" s="24"/>
      <c r="O61" s="24"/>
      <c r="P61" s="24"/>
      <c r="Q61" s="6"/>
      <c r="R61" s="6"/>
      <c r="W61" s="8"/>
      <c r="X61" s="70"/>
      <c r="Y61" s="175"/>
      <c r="Z61" s="70"/>
      <c r="AA61" s="70"/>
      <c r="AB61" s="167"/>
      <c r="AC61" s="167"/>
      <c r="AD61" s="167"/>
      <c r="AE61" s="167"/>
      <c r="AF61" s="167"/>
      <c r="AG61" s="167"/>
      <c r="AH61" s="167"/>
      <c r="AI61" s="167"/>
      <c r="AJ61" s="167"/>
      <c r="AK61" s="6"/>
      <c r="AL61" s="6"/>
      <c r="AM61" s="7"/>
      <c r="AN61" s="8"/>
      <c r="AO61" s="8"/>
      <c r="AP61" s="8"/>
      <c r="AQ61" s="8"/>
      <c r="AR61" s="8"/>
      <c r="AS61" s="8"/>
      <c r="AT61" s="8"/>
      <c r="AU61" s="8"/>
      <c r="AV61" s="8"/>
      <c r="AW61" s="8"/>
      <c r="AX61" s="8"/>
      <c r="AY61" s="8"/>
      <c r="AZ61" s="9"/>
      <c r="BA61" s="8"/>
      <c r="BB61" s="8"/>
      <c r="BZ61" s="7"/>
      <c r="CA61" s="7"/>
    </row>
    <row r="62" spans="2:79" s="1" customFormat="1">
      <c r="G62" s="7"/>
      <c r="H62" s="7"/>
      <c r="I62" s="7"/>
      <c r="J62" s="5"/>
      <c r="K62" s="24"/>
      <c r="L62" s="24"/>
      <c r="M62" s="24"/>
      <c r="N62" s="24"/>
      <c r="O62" s="24"/>
      <c r="P62" s="24"/>
      <c r="Q62" s="6"/>
      <c r="R62" s="6"/>
      <c r="W62" s="8"/>
      <c r="X62" s="70"/>
      <c r="Y62" s="175"/>
      <c r="Z62" s="70"/>
      <c r="AA62" s="70"/>
      <c r="AB62" s="167"/>
      <c r="AC62" s="167"/>
      <c r="AD62" s="167"/>
      <c r="AE62" s="167"/>
      <c r="AF62" s="167"/>
      <c r="AG62" s="167"/>
      <c r="AH62" s="167"/>
      <c r="AI62" s="167"/>
      <c r="AJ62" s="167"/>
      <c r="AK62" s="6"/>
      <c r="AL62" s="6"/>
      <c r="AM62" s="7"/>
      <c r="AN62" s="8"/>
      <c r="AO62" s="8"/>
      <c r="AP62" s="8"/>
      <c r="AQ62" s="8"/>
      <c r="AR62" s="8"/>
      <c r="AS62" s="8"/>
      <c r="AT62" s="8"/>
      <c r="AU62" s="8"/>
      <c r="AV62" s="8"/>
      <c r="AW62" s="8"/>
      <c r="AX62" s="8"/>
      <c r="AY62" s="8"/>
      <c r="AZ62" s="9"/>
      <c r="BA62" s="8"/>
      <c r="BB62" s="8"/>
      <c r="BZ62" s="7"/>
      <c r="CA62" s="7"/>
    </row>
    <row r="63" spans="2:79" s="1" customFormat="1">
      <c r="G63" s="7"/>
      <c r="H63" s="7"/>
      <c r="I63" s="7"/>
      <c r="J63" s="5"/>
      <c r="K63" s="24"/>
      <c r="L63" s="24"/>
      <c r="M63" s="24"/>
      <c r="N63" s="24"/>
      <c r="O63" s="24"/>
      <c r="P63" s="6"/>
      <c r="Q63" s="6"/>
      <c r="R63" s="6"/>
      <c r="S63" s="6"/>
      <c r="T63" s="6"/>
      <c r="U63" s="6"/>
      <c r="V63" s="6"/>
      <c r="W63" s="6"/>
      <c r="X63" s="6"/>
      <c r="Y63" s="6"/>
      <c r="Z63" s="6"/>
      <c r="AA63" s="24"/>
      <c r="AB63" s="167"/>
      <c r="AC63" s="167"/>
      <c r="AD63" s="167"/>
      <c r="AE63" s="167"/>
      <c r="AF63" s="167"/>
      <c r="AG63" s="167"/>
      <c r="AH63" s="167"/>
      <c r="AI63" s="167"/>
      <c r="AJ63" s="167"/>
      <c r="AK63" s="6"/>
      <c r="AL63" s="6"/>
      <c r="AM63" s="7"/>
      <c r="AN63" s="8"/>
      <c r="AO63" s="8"/>
      <c r="AP63" s="8"/>
      <c r="AQ63" s="8"/>
      <c r="AR63" s="8"/>
      <c r="AS63" s="8"/>
      <c r="AT63" s="8"/>
      <c r="AU63" s="8"/>
      <c r="AV63" s="8"/>
      <c r="AW63" s="8"/>
      <c r="AX63" s="8"/>
      <c r="AY63" s="8"/>
      <c r="AZ63" s="9"/>
      <c r="BA63" s="8"/>
      <c r="BB63" s="8"/>
      <c r="BZ63" s="7"/>
      <c r="CA63" s="7"/>
    </row>
    <row r="64" spans="2:79" s="1" customFormat="1">
      <c r="G64" s="7"/>
      <c r="H64" s="7"/>
      <c r="I64" s="7"/>
      <c r="J64" s="5"/>
      <c r="K64" s="24"/>
      <c r="L64" s="24"/>
      <c r="M64" s="24"/>
      <c r="N64" s="24"/>
      <c r="O64" s="24"/>
      <c r="P64" s="6"/>
      <c r="Q64" s="6"/>
      <c r="R64" s="6"/>
      <c r="S64" s="6"/>
      <c r="T64" s="6"/>
      <c r="U64" s="6"/>
      <c r="V64" s="6"/>
      <c r="W64" s="6"/>
      <c r="X64" s="6"/>
      <c r="Y64" s="6"/>
      <c r="Z64" s="6"/>
      <c r="AA64" s="24"/>
      <c r="AB64" s="167"/>
      <c r="AC64" s="167"/>
      <c r="AD64" s="167"/>
      <c r="AE64" s="167"/>
      <c r="AF64" s="167"/>
      <c r="AG64" s="167"/>
      <c r="AH64" s="167"/>
      <c r="AI64" s="167"/>
      <c r="AJ64" s="167"/>
      <c r="AK64" s="6"/>
      <c r="AL64" s="6"/>
      <c r="AM64" s="7"/>
      <c r="AN64" s="8"/>
      <c r="AO64" s="8"/>
      <c r="AP64" s="8"/>
      <c r="AQ64" s="8"/>
      <c r="AR64" s="8"/>
      <c r="AS64" s="8"/>
      <c r="AT64" s="8"/>
      <c r="AU64" s="8"/>
      <c r="AV64" s="8"/>
      <c r="AW64" s="8"/>
      <c r="AX64" s="8"/>
      <c r="AY64" s="8"/>
      <c r="AZ64" s="9"/>
      <c r="BA64" s="8"/>
      <c r="BB64" s="8"/>
      <c r="BZ64" s="7"/>
      <c r="CA64" s="7"/>
    </row>
    <row r="65" spans="2:79" s="1" customFormat="1">
      <c r="G65" s="7"/>
      <c r="H65" s="7"/>
      <c r="I65" s="7"/>
      <c r="J65" s="5"/>
      <c r="K65" s="24"/>
      <c r="L65" s="24"/>
      <c r="M65" s="24"/>
      <c r="N65" s="24"/>
      <c r="O65" s="24"/>
      <c r="P65" s="6"/>
      <c r="Q65" s="6"/>
      <c r="R65" s="6"/>
      <c r="S65" s="6"/>
      <c r="T65" s="6"/>
      <c r="U65" s="6"/>
      <c r="V65" s="6"/>
      <c r="W65" s="6"/>
      <c r="X65" s="6"/>
      <c r="Y65" s="6"/>
      <c r="Z65" s="6"/>
      <c r="AA65" s="24"/>
      <c r="AB65" s="167"/>
      <c r="AC65" s="167"/>
      <c r="AD65" s="167"/>
      <c r="AE65" s="167"/>
      <c r="AF65" s="167"/>
      <c r="AG65" s="167"/>
      <c r="AH65" s="167"/>
      <c r="AI65" s="167"/>
      <c r="AJ65" s="167"/>
      <c r="AQ65" s="8"/>
      <c r="AR65" s="70"/>
      <c r="AS65" s="175"/>
      <c r="AT65" s="70"/>
      <c r="AU65" s="70"/>
      <c r="AV65" s="8"/>
      <c r="AW65" s="8"/>
      <c r="AX65" s="8"/>
      <c r="AY65" s="8"/>
      <c r="AZ65" s="9"/>
      <c r="BA65" s="8"/>
      <c r="BB65" s="8"/>
      <c r="BZ65" s="7"/>
      <c r="CA65" s="7"/>
    </row>
    <row r="66" spans="2:79" s="1" customFormat="1">
      <c r="G66" s="7"/>
      <c r="H66" s="7"/>
      <c r="I66" s="7"/>
      <c r="J66" s="5"/>
      <c r="K66" s="24"/>
      <c r="L66" s="24"/>
      <c r="M66" s="24"/>
      <c r="N66" s="24"/>
      <c r="O66" s="24"/>
      <c r="P66" s="6"/>
      <c r="Q66" s="6"/>
      <c r="R66" s="6"/>
      <c r="S66" s="6"/>
      <c r="T66" s="6"/>
      <c r="U66" s="6"/>
      <c r="V66" s="6"/>
      <c r="W66" s="6"/>
      <c r="X66" s="6"/>
      <c r="Y66" s="6"/>
      <c r="Z66" s="6"/>
      <c r="AA66" s="24"/>
      <c r="AB66" s="167"/>
      <c r="AC66" s="167"/>
      <c r="AD66" s="167"/>
      <c r="AE66" s="167"/>
      <c r="AF66" s="167"/>
      <c r="AG66" s="167"/>
      <c r="AH66" s="167"/>
      <c r="AI66" s="167"/>
      <c r="AJ66" s="167"/>
      <c r="AQ66" s="8"/>
      <c r="AR66" s="70"/>
      <c r="AS66" s="175"/>
      <c r="AT66" s="70"/>
      <c r="AU66" s="70"/>
      <c r="AV66" s="8"/>
      <c r="AW66" s="8"/>
      <c r="AX66" s="8"/>
      <c r="AY66" s="8"/>
      <c r="AZ66" s="9"/>
      <c r="BA66" s="8"/>
      <c r="BB66" s="8"/>
      <c r="BZ66" s="7"/>
      <c r="CA66" s="7"/>
    </row>
    <row r="67" spans="2:79" s="1" customFormat="1" ht="28.5">
      <c r="B67" s="266" t="s">
        <v>135</v>
      </c>
      <c r="G67" s="7"/>
      <c r="H67" s="7"/>
      <c r="I67" s="7"/>
      <c r="J67" s="5"/>
      <c r="K67" s="24"/>
      <c r="L67" s="24"/>
      <c r="M67" s="24"/>
      <c r="N67" s="24"/>
      <c r="O67" s="24"/>
      <c r="P67" s="6"/>
      <c r="Q67" s="6"/>
      <c r="R67" s="6"/>
      <c r="S67" s="6"/>
      <c r="T67" s="6"/>
      <c r="U67" s="6"/>
      <c r="V67" s="6"/>
      <c r="W67" s="6"/>
      <c r="X67" s="6"/>
      <c r="Y67" s="6"/>
      <c r="Z67" s="6"/>
      <c r="AA67" s="24"/>
      <c r="AB67" s="167"/>
      <c r="AC67" s="167"/>
      <c r="AD67" s="167"/>
      <c r="AE67" s="167"/>
      <c r="AF67" s="167"/>
      <c r="AG67" s="167"/>
      <c r="AH67" s="167"/>
      <c r="AI67" s="167"/>
      <c r="AJ67" s="167"/>
      <c r="AQ67" s="8"/>
      <c r="AR67" s="70"/>
      <c r="AS67" s="175"/>
      <c r="AT67" s="70"/>
      <c r="AU67" s="70"/>
      <c r="AV67" s="8"/>
      <c r="AW67" s="8"/>
      <c r="AX67" s="8"/>
      <c r="AY67" s="8"/>
      <c r="AZ67" s="9"/>
      <c r="BA67" s="8"/>
      <c r="BB67" s="8"/>
      <c r="BZ67" s="7"/>
      <c r="CA67" s="7"/>
    </row>
    <row r="68" spans="2:79" s="1" customFormat="1" ht="28.5">
      <c r="B68" s="266" t="s">
        <v>134</v>
      </c>
      <c r="G68" s="7"/>
      <c r="H68" s="7"/>
      <c r="I68" s="7"/>
      <c r="J68" s="5"/>
      <c r="K68" s="24"/>
      <c r="L68" s="24"/>
      <c r="M68" s="24"/>
      <c r="N68" s="24"/>
      <c r="O68" s="24"/>
      <c r="P68" s="6"/>
      <c r="Q68" s="6"/>
      <c r="R68" s="6"/>
      <c r="S68" s="6"/>
      <c r="T68" s="6"/>
      <c r="U68" s="6"/>
      <c r="V68" s="6"/>
      <c r="W68" s="6"/>
      <c r="X68" s="6"/>
      <c r="Y68" s="6"/>
      <c r="Z68" s="6"/>
      <c r="AA68" s="24"/>
      <c r="AB68" s="167"/>
      <c r="AC68" s="167"/>
      <c r="AD68" s="167"/>
      <c r="AE68" s="167"/>
      <c r="AF68" s="167"/>
      <c r="AG68" s="167"/>
      <c r="AH68" s="167"/>
      <c r="AI68" s="167"/>
      <c r="AJ68" s="167"/>
      <c r="AQ68" s="8"/>
      <c r="AR68" s="70"/>
      <c r="AS68" s="175"/>
      <c r="AT68" s="70"/>
      <c r="AU68" s="70"/>
      <c r="AV68" s="8"/>
      <c r="AW68" s="8"/>
      <c r="AX68" s="8"/>
      <c r="AY68" s="8"/>
      <c r="AZ68" s="9"/>
      <c r="BA68" s="8"/>
      <c r="BB68" s="8"/>
      <c r="BZ68" s="7"/>
      <c r="CA68" s="7"/>
    </row>
    <row r="69" spans="2:79" s="1" customFormat="1">
      <c r="G69" s="7"/>
      <c r="H69" s="7"/>
      <c r="I69" s="7"/>
      <c r="J69" s="5"/>
      <c r="N69" s="24"/>
      <c r="O69" s="6"/>
      <c r="P69" s="6"/>
      <c r="Q69" s="6"/>
      <c r="R69" s="6"/>
      <c r="S69" s="6"/>
      <c r="T69" s="6"/>
      <c r="U69" s="6"/>
      <c r="V69" s="6"/>
      <c r="W69" s="6"/>
      <c r="X69" s="6"/>
      <c r="Y69" s="6"/>
      <c r="Z69" s="6"/>
      <c r="AA69" s="24"/>
      <c r="AB69" s="167"/>
      <c r="AC69" s="167"/>
      <c r="AD69" s="167"/>
      <c r="AE69" s="167"/>
      <c r="AF69" s="167"/>
      <c r="AG69" s="167"/>
      <c r="AH69" s="167"/>
      <c r="AI69" s="167"/>
      <c r="AJ69" s="167"/>
      <c r="AQ69" s="8"/>
      <c r="AR69" s="70"/>
      <c r="AS69" s="175"/>
      <c r="AT69" s="70"/>
      <c r="AU69" s="70"/>
      <c r="AV69" s="8"/>
      <c r="AW69" s="8"/>
      <c r="AX69" s="8"/>
      <c r="AY69" s="8"/>
      <c r="AZ69" s="9"/>
      <c r="BA69" s="8"/>
      <c r="BB69" s="8"/>
      <c r="BZ69" s="7"/>
      <c r="CA69" s="7"/>
    </row>
    <row r="70" spans="2:79" s="1" customFormat="1">
      <c r="G70" s="7"/>
      <c r="H70" s="7"/>
      <c r="I70" s="7"/>
      <c r="J70" s="5"/>
      <c r="N70" s="24"/>
      <c r="O70" s="6"/>
      <c r="P70" s="6"/>
      <c r="Q70" s="6"/>
      <c r="R70" s="6"/>
      <c r="S70" s="6"/>
      <c r="T70" s="6"/>
      <c r="U70" s="6"/>
      <c r="V70" s="6"/>
      <c r="W70" s="6"/>
      <c r="X70" s="6"/>
      <c r="Y70" s="6"/>
      <c r="Z70" s="6"/>
      <c r="AA70" s="24"/>
      <c r="AB70" s="167"/>
      <c r="AC70" s="167"/>
      <c r="AD70" s="167"/>
      <c r="AE70" s="167"/>
      <c r="AF70" s="167"/>
      <c r="AG70" s="167"/>
      <c r="AH70" s="167"/>
      <c r="AI70" s="167"/>
      <c r="AJ70" s="167"/>
      <c r="AQ70" s="8"/>
      <c r="AR70" s="70"/>
      <c r="AS70" s="175"/>
      <c r="AT70" s="70"/>
      <c r="AU70" s="70"/>
      <c r="AV70" s="8"/>
      <c r="AW70" s="8"/>
      <c r="AX70" s="8"/>
      <c r="AY70" s="8"/>
      <c r="AZ70" s="9"/>
      <c r="BA70" s="8"/>
      <c r="BB70" s="8"/>
      <c r="BZ70" s="7"/>
      <c r="CA70" s="7"/>
    </row>
    <row r="71" spans="2:79" s="1" customFormat="1">
      <c r="G71" s="7"/>
      <c r="H71" s="7"/>
      <c r="I71" s="7"/>
      <c r="J71" s="5"/>
      <c r="N71" s="24"/>
      <c r="O71" s="6"/>
      <c r="P71" s="6"/>
      <c r="Q71" s="6"/>
      <c r="R71" s="6"/>
      <c r="S71" s="6"/>
      <c r="T71" s="6"/>
      <c r="U71" s="6"/>
      <c r="V71" s="6"/>
      <c r="W71" s="6"/>
      <c r="X71" s="6"/>
      <c r="Y71" s="6"/>
      <c r="Z71" s="6"/>
      <c r="AA71" s="24"/>
      <c r="AB71" s="167"/>
      <c r="AC71" s="167"/>
      <c r="AD71" s="167"/>
      <c r="AE71" s="167"/>
      <c r="AF71" s="167"/>
      <c r="AG71" s="167"/>
      <c r="AH71" s="167"/>
      <c r="AI71" s="167"/>
      <c r="AJ71" s="167"/>
      <c r="AQ71" s="8"/>
      <c r="AR71" s="70"/>
      <c r="AS71" s="175"/>
      <c r="AT71" s="70"/>
      <c r="AU71" s="70"/>
      <c r="AV71" s="8"/>
      <c r="AW71" s="8"/>
      <c r="AX71" s="8"/>
      <c r="AY71" s="8"/>
      <c r="AZ71" s="9"/>
      <c r="BA71" s="8"/>
      <c r="BB71" s="8"/>
      <c r="BZ71" s="7"/>
      <c r="CA71" s="7"/>
    </row>
    <row r="72" spans="2:79" s="1" customFormat="1">
      <c r="G72" s="7"/>
      <c r="H72" s="7"/>
      <c r="I72" s="7"/>
      <c r="J72" s="5"/>
      <c r="N72" s="24"/>
      <c r="O72" s="6"/>
      <c r="P72" s="6"/>
      <c r="Q72" s="6"/>
      <c r="R72" s="6"/>
      <c r="S72" s="6"/>
      <c r="T72" s="6"/>
      <c r="U72" s="6"/>
      <c r="V72" s="6"/>
      <c r="W72" s="6"/>
      <c r="X72" s="6"/>
      <c r="Y72" s="6"/>
      <c r="Z72" s="6"/>
      <c r="AA72" s="24"/>
      <c r="AB72" s="167"/>
      <c r="AC72" s="167"/>
      <c r="AD72" s="167"/>
      <c r="AE72" s="167"/>
      <c r="AF72" s="167"/>
      <c r="AG72" s="167"/>
      <c r="AH72" s="167"/>
      <c r="AI72" s="167"/>
      <c r="AJ72" s="167"/>
      <c r="AQ72" s="8"/>
      <c r="AR72" s="70"/>
      <c r="AS72" s="175"/>
      <c r="AT72" s="70"/>
      <c r="AU72" s="70"/>
      <c r="AV72" s="8"/>
      <c r="AW72" s="8"/>
      <c r="AX72" s="8"/>
      <c r="AY72" s="8"/>
      <c r="AZ72" s="9"/>
      <c r="BA72" s="8"/>
      <c r="BB72" s="8"/>
      <c r="BZ72" s="7"/>
      <c r="CA72" s="7"/>
    </row>
    <row r="73" spans="2:79" s="1" customFormat="1">
      <c r="G73" s="7"/>
      <c r="H73" s="7"/>
      <c r="I73" s="7"/>
      <c r="J73" s="5"/>
      <c r="N73" s="24"/>
      <c r="O73" s="6"/>
      <c r="P73" s="6"/>
      <c r="Q73" s="6"/>
      <c r="R73" s="6"/>
      <c r="S73" s="6"/>
      <c r="T73" s="6"/>
      <c r="U73" s="6"/>
      <c r="V73" s="6"/>
      <c r="W73" s="6"/>
      <c r="X73" s="6"/>
      <c r="Y73" s="6"/>
      <c r="Z73" s="6"/>
      <c r="AA73" s="24"/>
      <c r="AB73" s="167"/>
      <c r="AC73" s="167"/>
      <c r="AD73" s="167"/>
      <c r="AE73" s="167"/>
      <c r="AF73" s="167"/>
      <c r="AG73" s="167"/>
      <c r="AH73" s="167"/>
      <c r="AI73" s="167"/>
      <c r="AJ73" s="167"/>
      <c r="AK73" s="167"/>
      <c r="AL73" s="167"/>
      <c r="AM73" s="173"/>
      <c r="AN73" s="174"/>
      <c r="AO73" s="8"/>
      <c r="AP73" s="8"/>
      <c r="AQ73" s="8"/>
      <c r="AR73" s="70"/>
      <c r="AS73" s="175"/>
      <c r="AT73" s="70"/>
      <c r="AU73" s="70"/>
      <c r="AV73" s="8"/>
      <c r="AW73" s="8"/>
      <c r="AX73" s="8"/>
      <c r="AY73" s="8"/>
      <c r="AZ73" s="9"/>
      <c r="BA73" s="8"/>
      <c r="BB73" s="8"/>
      <c r="BZ73" s="7"/>
      <c r="CA73" s="7"/>
    </row>
    <row r="74" spans="2:79" s="1" customFormat="1">
      <c r="G74" s="7"/>
      <c r="H74" s="7"/>
      <c r="I74" s="7"/>
      <c r="J74" s="5"/>
      <c r="N74" s="24"/>
      <c r="O74" s="6"/>
      <c r="P74" s="6"/>
      <c r="Q74" s="6"/>
      <c r="R74" s="6"/>
      <c r="S74" s="6"/>
      <c r="T74" s="6"/>
      <c r="U74" s="6"/>
      <c r="V74" s="6"/>
      <c r="W74" s="6"/>
      <c r="X74" s="6"/>
      <c r="Y74" s="6"/>
      <c r="Z74" s="6"/>
      <c r="AA74" s="24"/>
      <c r="AB74" s="167"/>
      <c r="AC74" s="167"/>
      <c r="AD74" s="167"/>
      <c r="AE74" s="167"/>
      <c r="AF74" s="167"/>
      <c r="AG74" s="167"/>
      <c r="AH74" s="167"/>
      <c r="AI74" s="167"/>
      <c r="AJ74" s="167"/>
      <c r="AK74" s="167"/>
      <c r="AL74" s="167"/>
      <c r="AM74" s="173"/>
      <c r="AN74" s="174"/>
      <c r="AO74" s="8"/>
      <c r="AP74" s="8"/>
      <c r="AQ74" s="8"/>
      <c r="AR74" s="70"/>
      <c r="AS74" s="175"/>
      <c r="AT74" s="70"/>
      <c r="AU74" s="70"/>
      <c r="AV74" s="8"/>
      <c r="AW74" s="8"/>
      <c r="AX74" s="8"/>
      <c r="AY74" s="8"/>
      <c r="AZ74" s="9"/>
      <c r="BA74" s="8"/>
      <c r="BB74" s="8"/>
      <c r="BZ74" s="7"/>
      <c r="CA74" s="7"/>
    </row>
    <row r="75" spans="2:79" s="249" customFormat="1">
      <c r="G75" s="253"/>
      <c r="H75" s="253"/>
      <c r="I75" s="253"/>
      <c r="J75" s="248"/>
      <c r="N75" s="247"/>
      <c r="O75" s="247"/>
      <c r="P75" s="247"/>
      <c r="Q75" s="247"/>
      <c r="R75" s="247"/>
      <c r="S75" s="247"/>
      <c r="T75" s="247"/>
      <c r="U75" s="247"/>
      <c r="V75" s="247"/>
      <c r="W75" s="247"/>
      <c r="X75" s="247"/>
      <c r="Y75" s="247"/>
      <c r="Z75" s="247"/>
      <c r="AA75" s="247"/>
      <c r="AB75" s="248"/>
      <c r="AC75" s="248"/>
      <c r="AD75" s="248"/>
      <c r="AE75" s="248"/>
      <c r="AF75" s="248"/>
      <c r="AG75" s="248"/>
      <c r="AH75" s="248"/>
      <c r="AI75" s="248"/>
      <c r="AJ75" s="248"/>
      <c r="AK75" s="248"/>
      <c r="AL75" s="248"/>
      <c r="AN75" s="250"/>
      <c r="AO75" s="251"/>
      <c r="AP75" s="251"/>
      <c r="AQ75" s="251"/>
      <c r="AR75" s="251"/>
      <c r="AS75" s="252"/>
      <c r="AT75" s="251"/>
      <c r="AU75" s="251"/>
      <c r="AV75" s="251"/>
      <c r="AW75" s="251"/>
      <c r="AX75" s="251"/>
      <c r="AY75" s="251"/>
      <c r="AZ75" s="254"/>
      <c r="BA75" s="251"/>
      <c r="BB75" s="251"/>
      <c r="BZ75" s="253"/>
      <c r="CA75" s="253"/>
    </row>
    <row r="76" spans="2:79" s="249" customFormat="1">
      <c r="G76" s="253"/>
      <c r="H76" s="253"/>
      <c r="I76" s="253"/>
      <c r="J76" s="248"/>
      <c r="N76" s="247"/>
      <c r="O76" s="247"/>
      <c r="P76" s="247"/>
      <c r="Q76" s="247"/>
      <c r="R76" s="247"/>
      <c r="S76" s="247"/>
      <c r="T76" s="247"/>
      <c r="U76" s="247"/>
      <c r="V76" s="247"/>
      <c r="W76" s="247"/>
      <c r="X76" s="247"/>
      <c r="Y76" s="247"/>
      <c r="Z76" s="247"/>
      <c r="AA76" s="247"/>
      <c r="AB76" s="248"/>
      <c r="AC76" s="248"/>
      <c r="AD76" s="248"/>
      <c r="AE76" s="248"/>
      <c r="AF76" s="248"/>
      <c r="AG76" s="248"/>
      <c r="AH76" s="248"/>
      <c r="AI76" s="248"/>
      <c r="AJ76" s="248"/>
      <c r="AK76" s="248"/>
      <c r="AL76" s="248"/>
      <c r="AN76" s="250"/>
      <c r="AO76" s="251"/>
      <c r="AP76" s="251"/>
      <c r="AQ76" s="251"/>
      <c r="AR76" s="251"/>
      <c r="AS76" s="252"/>
      <c r="AT76" s="251"/>
      <c r="AU76" s="251"/>
      <c r="AV76" s="251"/>
      <c r="AW76" s="251"/>
      <c r="AX76" s="251"/>
      <c r="AY76" s="251"/>
      <c r="AZ76" s="254"/>
      <c r="BA76" s="251"/>
      <c r="BB76" s="251"/>
      <c r="BZ76" s="253"/>
      <c r="CA76" s="253"/>
    </row>
    <row r="77" spans="2:79" s="249" customFormat="1">
      <c r="G77" s="253"/>
      <c r="H77" s="253"/>
      <c r="I77" s="253"/>
      <c r="J77" s="248"/>
      <c r="N77" s="247"/>
      <c r="O77" s="247"/>
      <c r="P77" s="247"/>
      <c r="Q77" s="247"/>
      <c r="R77" s="247"/>
      <c r="S77" s="247"/>
      <c r="T77" s="247"/>
      <c r="U77" s="247"/>
      <c r="V77" s="247"/>
      <c r="W77" s="247"/>
      <c r="X77" s="247"/>
      <c r="Y77" s="247"/>
      <c r="Z77" s="247"/>
      <c r="AA77" s="247"/>
      <c r="AB77" s="248"/>
      <c r="AC77" s="248"/>
      <c r="AD77" s="248"/>
      <c r="AE77" s="248"/>
      <c r="AF77" s="248"/>
      <c r="AG77" s="248"/>
      <c r="AH77" s="248"/>
      <c r="AI77" s="248"/>
      <c r="AJ77" s="248"/>
      <c r="AK77" s="248"/>
      <c r="AL77" s="248"/>
      <c r="AN77" s="250"/>
      <c r="AO77" s="251"/>
      <c r="AP77" s="251"/>
      <c r="AQ77" s="251"/>
      <c r="AR77" s="251"/>
      <c r="AS77" s="252"/>
      <c r="AT77" s="251"/>
      <c r="AU77" s="251"/>
      <c r="AV77" s="251"/>
      <c r="AW77" s="251"/>
      <c r="AX77" s="251"/>
      <c r="AY77" s="251"/>
      <c r="AZ77" s="254"/>
      <c r="BA77" s="251"/>
      <c r="BB77" s="251"/>
      <c r="BZ77" s="253"/>
      <c r="CA77" s="253"/>
    </row>
    <row r="78" spans="2:79" s="1" customFormat="1">
      <c r="G78" s="189"/>
      <c r="H78" s="189"/>
      <c r="I78" s="189"/>
      <c r="J78" s="190"/>
      <c r="K78" s="190" t="s">
        <v>106</v>
      </c>
      <c r="L78" s="10"/>
      <c r="M78" s="10"/>
      <c r="N78" s="191"/>
      <c r="O78" s="191"/>
      <c r="P78" s="191"/>
      <c r="Q78" s="191"/>
      <c r="R78" s="191"/>
      <c r="S78" s="191"/>
      <c r="T78" s="191"/>
      <c r="U78" s="191"/>
      <c r="V78" s="191"/>
      <c r="W78" s="191"/>
      <c r="X78" s="191"/>
      <c r="Y78" s="191"/>
      <c r="Z78" s="191"/>
      <c r="AA78" s="191"/>
      <c r="AB78" s="192"/>
      <c r="AC78" s="192"/>
      <c r="AD78" s="192"/>
      <c r="AE78" s="192"/>
      <c r="AF78" s="192"/>
      <c r="AG78" s="192"/>
      <c r="AH78" s="167"/>
      <c r="AI78" s="167"/>
      <c r="AJ78" s="167"/>
      <c r="AK78" s="167"/>
      <c r="AL78" s="167"/>
      <c r="AM78" s="173"/>
      <c r="AN78" s="174"/>
      <c r="AO78" s="8"/>
      <c r="AP78" s="8"/>
      <c r="AQ78" s="8"/>
      <c r="AR78" s="70"/>
      <c r="AS78" s="175"/>
      <c r="AT78" s="70"/>
      <c r="AU78" s="70"/>
      <c r="AV78" s="8"/>
      <c r="AW78" s="8"/>
      <c r="AX78" s="8"/>
      <c r="AY78" s="8"/>
      <c r="AZ78" s="9"/>
      <c r="BA78" s="8"/>
      <c r="BB78" s="8"/>
      <c r="BZ78" s="7"/>
      <c r="CA78" s="7"/>
    </row>
    <row r="79" spans="2:79" s="1" customFormat="1">
      <c r="G79" s="189"/>
      <c r="H79" s="189"/>
      <c r="I79" s="189"/>
      <c r="J79" s="190"/>
      <c r="K79" s="193" t="s">
        <v>107</v>
      </c>
      <c r="L79" s="10"/>
      <c r="M79" s="10"/>
      <c r="N79" s="191"/>
      <c r="O79" s="191"/>
      <c r="P79" s="191"/>
      <c r="Q79" s="191"/>
      <c r="R79" s="191"/>
      <c r="S79" s="191"/>
      <c r="T79" s="191"/>
      <c r="U79" s="191"/>
      <c r="V79" s="191"/>
      <c r="W79" s="191"/>
      <c r="X79" s="191"/>
      <c r="Y79" s="191"/>
      <c r="Z79" s="191"/>
      <c r="AA79" s="191"/>
      <c r="AB79" s="192"/>
      <c r="AC79" s="192"/>
      <c r="AD79" s="192"/>
      <c r="AE79" s="192"/>
      <c r="AF79" s="192"/>
      <c r="AG79" s="192"/>
      <c r="AH79" s="167"/>
      <c r="AI79" s="167"/>
      <c r="AJ79" s="167"/>
      <c r="AK79" s="167"/>
      <c r="AL79" s="167"/>
      <c r="AM79" s="173"/>
      <c r="AN79" s="174"/>
      <c r="AO79" s="8"/>
      <c r="AP79" s="8"/>
      <c r="AQ79" s="8"/>
      <c r="AR79" s="70"/>
      <c r="AS79" s="175"/>
      <c r="AT79" s="70"/>
      <c r="AU79" s="70"/>
      <c r="AV79" s="8"/>
      <c r="AW79" s="8"/>
      <c r="AX79" s="8"/>
      <c r="AY79" s="8"/>
      <c r="AZ79" s="9"/>
      <c r="BA79" s="8"/>
      <c r="BB79" s="8"/>
      <c r="BZ79" s="7"/>
      <c r="CA79" s="7"/>
    </row>
    <row r="80" spans="2:79" s="1" customFormat="1">
      <c r="G80" s="189"/>
      <c r="H80" s="189"/>
      <c r="I80" s="189"/>
      <c r="J80" s="190"/>
      <c r="K80" s="190" t="s">
        <v>108</v>
      </c>
      <c r="L80" s="10"/>
      <c r="M80" s="10"/>
      <c r="N80" s="191"/>
      <c r="O80" s="191"/>
      <c r="P80" s="191"/>
      <c r="Q80" s="191"/>
      <c r="R80" s="191"/>
      <c r="S80" s="191"/>
      <c r="T80" s="191"/>
      <c r="U80" s="191"/>
      <c r="V80" s="191"/>
      <c r="W80" s="191"/>
      <c r="X80" s="191"/>
      <c r="Y80" s="191"/>
      <c r="Z80" s="191"/>
      <c r="AA80" s="191"/>
      <c r="AB80" s="192"/>
      <c r="AC80" s="192"/>
      <c r="AD80" s="192"/>
      <c r="AE80" s="192"/>
      <c r="AF80" s="192"/>
      <c r="AG80" s="192"/>
      <c r="AH80" s="167"/>
      <c r="AI80" s="167"/>
      <c r="AJ80" s="167"/>
      <c r="AK80" s="167"/>
      <c r="AL80" s="167"/>
      <c r="AM80" s="173"/>
      <c r="AN80" s="174"/>
      <c r="AO80" s="8"/>
      <c r="AP80" s="8"/>
      <c r="AQ80" s="8"/>
      <c r="AR80" s="70"/>
      <c r="AS80" s="175"/>
      <c r="AT80" s="70"/>
      <c r="AU80" s="70"/>
      <c r="AV80" s="8"/>
      <c r="AW80" s="8"/>
      <c r="AX80" s="8"/>
      <c r="AY80" s="8"/>
      <c r="AZ80" s="9"/>
      <c r="BA80" s="8"/>
      <c r="BB80" s="8"/>
      <c r="BZ80" s="7"/>
      <c r="CA80" s="7"/>
    </row>
    <row r="81" spans="2:81" s="8" customFormat="1">
      <c r="B81" s="10"/>
      <c r="C81" s="10"/>
      <c r="D81" s="10"/>
      <c r="E81" s="10"/>
      <c r="F81" s="10"/>
      <c r="G81" s="189"/>
      <c r="H81" s="189"/>
      <c r="I81" s="189"/>
      <c r="J81" s="190"/>
      <c r="K81" s="190" t="s">
        <v>109</v>
      </c>
      <c r="L81" s="10"/>
      <c r="M81" s="10"/>
      <c r="N81" s="191"/>
      <c r="O81" s="191"/>
      <c r="P81" s="191"/>
      <c r="Q81" s="191"/>
      <c r="R81" s="191"/>
      <c r="S81" s="191"/>
      <c r="T81" s="191"/>
      <c r="U81" s="191"/>
      <c r="V81" s="191"/>
      <c r="W81" s="191"/>
      <c r="X81" s="191"/>
      <c r="Y81" s="191"/>
      <c r="Z81" s="191"/>
      <c r="AA81" s="191"/>
      <c r="AB81" s="192"/>
      <c r="AC81" s="192"/>
      <c r="AD81" s="192"/>
      <c r="AE81" s="192"/>
      <c r="AF81" s="192"/>
      <c r="AG81" s="192"/>
      <c r="AH81" s="167"/>
      <c r="AI81" s="167"/>
      <c r="AJ81" s="167"/>
      <c r="AK81" s="167"/>
      <c r="AL81" s="167"/>
      <c r="AM81" s="173"/>
      <c r="AN81" s="174"/>
      <c r="AR81" s="70"/>
      <c r="AS81" s="175"/>
      <c r="AT81" s="70"/>
      <c r="AU81" s="70"/>
      <c r="AZ81" s="9"/>
      <c r="BC81" s="1"/>
      <c r="BD81" s="1"/>
      <c r="BE81" s="1"/>
      <c r="BF81" s="1"/>
      <c r="BG81" s="1"/>
      <c r="BH81" s="1"/>
      <c r="BI81" s="1"/>
      <c r="BJ81" s="1"/>
      <c r="BK81" s="1"/>
      <c r="BL81" s="1"/>
      <c r="BM81" s="1"/>
      <c r="BN81" s="1"/>
      <c r="BO81" s="1"/>
      <c r="BP81" s="1"/>
      <c r="BQ81" s="1"/>
      <c r="BR81" s="1"/>
      <c r="BS81" s="1"/>
      <c r="BT81" s="1"/>
      <c r="BU81" s="1"/>
      <c r="BV81" s="1"/>
      <c r="BW81" s="1"/>
      <c r="BX81" s="1"/>
      <c r="BY81" s="1"/>
      <c r="BZ81" s="7"/>
      <c r="CA81" s="7"/>
      <c r="CB81" s="1"/>
      <c r="CC81" s="1"/>
    </row>
    <row r="82" spans="2:81" s="8" customFormat="1">
      <c r="B82" s="10"/>
      <c r="C82" s="10"/>
      <c r="D82" s="10"/>
      <c r="E82" s="10"/>
      <c r="F82" s="10"/>
      <c r="G82" s="189"/>
      <c r="H82" s="189"/>
      <c r="I82" s="189"/>
      <c r="J82" s="190"/>
      <c r="K82" s="190" t="s">
        <v>110</v>
      </c>
      <c r="L82" s="10"/>
      <c r="M82" s="10"/>
      <c r="N82" s="191"/>
      <c r="O82" s="191"/>
      <c r="P82" s="191"/>
      <c r="Q82" s="191"/>
      <c r="R82" s="191"/>
      <c r="S82" s="191"/>
      <c r="T82" s="191"/>
      <c r="U82" s="191"/>
      <c r="V82" s="191"/>
      <c r="W82" s="191"/>
      <c r="X82" s="191"/>
      <c r="Y82" s="191"/>
      <c r="Z82" s="191"/>
      <c r="AA82" s="191"/>
      <c r="AB82" s="192"/>
      <c r="AC82" s="192"/>
      <c r="AD82" s="192"/>
      <c r="AE82" s="192"/>
      <c r="AF82" s="192"/>
      <c r="AG82" s="192"/>
      <c r="AH82" s="167"/>
      <c r="AI82" s="167"/>
      <c r="AJ82" s="167"/>
      <c r="AK82" s="167"/>
      <c r="AL82" s="167"/>
      <c r="AM82" s="173"/>
      <c r="AN82" s="174"/>
      <c r="AR82" s="70"/>
      <c r="AS82" s="175"/>
      <c r="AT82" s="70"/>
      <c r="AU82" s="70"/>
      <c r="AZ82" s="9"/>
      <c r="BC82" s="1"/>
      <c r="BD82" s="1"/>
      <c r="BE82" s="1"/>
      <c r="BF82" s="1"/>
      <c r="BG82" s="1"/>
      <c r="BH82" s="1"/>
      <c r="BI82" s="1"/>
      <c r="BJ82" s="1"/>
      <c r="BK82" s="1"/>
      <c r="BL82" s="1"/>
      <c r="BM82" s="1"/>
      <c r="BN82" s="1"/>
      <c r="BO82" s="1"/>
      <c r="BP82" s="1"/>
      <c r="BQ82" s="1"/>
      <c r="BR82" s="1"/>
      <c r="BS82" s="1"/>
      <c r="BT82" s="1"/>
      <c r="BU82" s="1"/>
      <c r="BV82" s="1"/>
      <c r="BW82" s="1"/>
      <c r="BX82" s="1"/>
      <c r="BY82" s="1"/>
      <c r="BZ82" s="7"/>
      <c r="CA82" s="7"/>
      <c r="CB82" s="1"/>
      <c r="CC82" s="1"/>
    </row>
    <row r="83" spans="2:81" s="8" customFormat="1">
      <c r="B83" s="10"/>
      <c r="C83" s="10"/>
      <c r="D83" s="10"/>
      <c r="E83" s="10"/>
      <c r="F83" s="10"/>
      <c r="G83" s="189"/>
      <c r="H83" s="189"/>
      <c r="I83" s="189"/>
      <c r="J83" s="190"/>
      <c r="K83" s="190" t="s">
        <v>111</v>
      </c>
      <c r="L83" s="10"/>
      <c r="M83" s="10"/>
      <c r="N83" s="191"/>
      <c r="O83" s="191"/>
      <c r="P83" s="191"/>
      <c r="Q83" s="191"/>
      <c r="R83" s="191"/>
      <c r="S83" s="191"/>
      <c r="T83" s="191"/>
      <c r="U83" s="191"/>
      <c r="V83" s="191"/>
      <c r="W83" s="191"/>
      <c r="X83" s="191"/>
      <c r="Y83" s="191"/>
      <c r="Z83" s="191"/>
      <c r="AA83" s="191"/>
      <c r="AB83" s="192"/>
      <c r="AC83" s="192"/>
      <c r="AD83" s="192"/>
      <c r="AE83" s="192"/>
      <c r="AF83" s="192"/>
      <c r="AG83" s="192"/>
      <c r="AH83" s="167"/>
      <c r="AI83" s="167"/>
      <c r="AJ83" s="167"/>
      <c r="AK83" s="167"/>
      <c r="AL83" s="167"/>
      <c r="AM83" s="173"/>
      <c r="AN83" s="174"/>
      <c r="AR83" s="70"/>
      <c r="AS83" s="175"/>
      <c r="AT83" s="70"/>
      <c r="AU83" s="70"/>
      <c r="AZ83" s="9"/>
      <c r="BC83" s="1"/>
      <c r="BD83" s="1"/>
      <c r="BE83" s="1"/>
      <c r="BF83" s="1"/>
      <c r="BG83" s="1"/>
      <c r="BH83" s="1"/>
      <c r="BI83" s="1"/>
      <c r="BJ83" s="1"/>
      <c r="BK83" s="1"/>
      <c r="BL83" s="1"/>
      <c r="BM83" s="1"/>
      <c r="BN83" s="1"/>
      <c r="BO83" s="1"/>
      <c r="BP83" s="1"/>
      <c r="BQ83" s="1"/>
      <c r="BR83" s="1"/>
      <c r="BS83" s="1"/>
      <c r="BT83" s="1"/>
      <c r="BU83" s="1"/>
      <c r="BV83" s="1"/>
      <c r="BW83" s="1"/>
      <c r="BX83" s="1"/>
      <c r="BY83" s="1"/>
      <c r="BZ83" s="7"/>
      <c r="CA83" s="7"/>
      <c r="CB83" s="1"/>
      <c r="CC83" s="1"/>
    </row>
    <row r="84" spans="2:81" s="8" customFormat="1">
      <c r="B84" s="10"/>
      <c r="C84" s="10"/>
      <c r="D84" s="10"/>
      <c r="E84" s="10"/>
      <c r="F84" s="10"/>
      <c r="G84" s="189"/>
      <c r="H84" s="189"/>
      <c r="I84" s="189"/>
      <c r="J84" s="190"/>
      <c r="K84" s="10"/>
      <c r="L84" s="10"/>
      <c r="M84" s="10"/>
      <c r="N84" s="194"/>
      <c r="O84" s="194"/>
      <c r="P84" s="194"/>
      <c r="Q84" s="194"/>
      <c r="R84" s="194"/>
      <c r="S84" s="194"/>
      <c r="T84" s="194"/>
      <c r="U84" s="194"/>
      <c r="V84" s="194"/>
      <c r="W84" s="194"/>
      <c r="X84" s="194"/>
      <c r="Y84" s="194"/>
      <c r="Z84" s="194"/>
      <c r="AA84" s="194"/>
      <c r="AB84" s="192"/>
      <c r="AC84" s="192"/>
      <c r="AD84" s="192"/>
      <c r="AE84" s="192"/>
      <c r="AF84" s="192"/>
      <c r="AG84" s="192"/>
      <c r="AH84" s="167"/>
      <c r="AI84" s="167"/>
      <c r="AJ84" s="167"/>
      <c r="AK84" s="167"/>
      <c r="AL84" s="167"/>
      <c r="AM84" s="173"/>
      <c r="AN84" s="174"/>
      <c r="AR84" s="70"/>
      <c r="AS84" s="175"/>
      <c r="AT84" s="70"/>
      <c r="AU84" s="70"/>
      <c r="AZ84" s="9"/>
      <c r="BC84" s="1"/>
      <c r="BD84" s="1"/>
      <c r="BE84" s="1"/>
      <c r="BF84" s="1"/>
      <c r="BG84" s="1"/>
      <c r="BH84" s="1"/>
      <c r="BI84" s="1"/>
      <c r="BJ84" s="1"/>
      <c r="BK84" s="1"/>
      <c r="BL84" s="1"/>
      <c r="BM84" s="1"/>
      <c r="BN84" s="1"/>
      <c r="BO84" s="1"/>
      <c r="BP84" s="1"/>
      <c r="BQ84" s="1"/>
      <c r="BR84" s="1"/>
      <c r="BS84" s="1"/>
      <c r="BT84" s="1"/>
      <c r="BU84" s="1"/>
      <c r="BV84" s="1"/>
      <c r="BW84" s="1"/>
      <c r="BX84" s="1"/>
      <c r="BY84" s="1"/>
      <c r="BZ84" s="7"/>
      <c r="CA84" s="7"/>
      <c r="CB84" s="1"/>
      <c r="CC84" s="1"/>
    </row>
    <row r="85" spans="2:81" s="8" customFormat="1" ht="16.5" thickBot="1">
      <c r="B85" s="195"/>
      <c r="C85" s="196" t="s">
        <v>112</v>
      </c>
      <c r="D85" s="197" t="s">
        <v>113</v>
      </c>
      <c r="E85" s="197" t="s">
        <v>114</v>
      </c>
      <c r="F85" s="10"/>
      <c r="G85" s="198"/>
      <c r="H85" s="198"/>
      <c r="I85" s="198"/>
      <c r="J85" s="190"/>
      <c r="K85" s="199"/>
      <c r="L85" s="199" t="s">
        <v>115</v>
      </c>
      <c r="M85" s="199"/>
      <c r="N85" s="199"/>
      <c r="O85" s="199"/>
      <c r="P85" s="199"/>
      <c r="Q85" s="199"/>
      <c r="R85" s="199"/>
      <c r="S85" s="199"/>
      <c r="T85" s="199"/>
      <c r="U85" s="199"/>
      <c r="V85" s="199"/>
      <c r="W85" s="199"/>
      <c r="X85" s="199"/>
      <c r="Y85" s="199"/>
      <c r="Z85" s="199"/>
      <c r="AA85" s="199"/>
      <c r="AB85" s="192"/>
      <c r="AC85" s="192"/>
      <c r="AD85" s="192"/>
      <c r="AE85" s="192"/>
      <c r="AF85" s="192"/>
      <c r="AG85" s="192"/>
      <c r="AH85" s="167"/>
      <c r="AI85" s="167"/>
      <c r="AJ85" s="167"/>
      <c r="AK85" s="167"/>
      <c r="AL85" s="167"/>
      <c r="AM85" s="173"/>
      <c r="AN85" s="174"/>
      <c r="AR85" s="70"/>
      <c r="AS85" s="175"/>
      <c r="AT85" s="70"/>
      <c r="AU85" s="70"/>
      <c r="AZ85" s="9"/>
      <c r="BC85" s="1"/>
      <c r="BD85" s="1"/>
      <c r="BE85" s="1"/>
      <c r="BF85" s="1"/>
      <c r="BG85" s="1"/>
      <c r="BH85" s="1"/>
      <c r="BI85" s="1"/>
      <c r="BJ85" s="1"/>
      <c r="BK85" s="1"/>
      <c r="BL85" s="1"/>
      <c r="BM85" s="1"/>
      <c r="BN85" s="1"/>
      <c r="BO85" s="1"/>
      <c r="BP85" s="1"/>
      <c r="BQ85" s="1"/>
      <c r="BR85" s="1"/>
      <c r="BS85" s="1"/>
      <c r="BT85" s="1"/>
      <c r="BU85" s="1"/>
      <c r="BV85" s="1"/>
      <c r="BW85" s="1"/>
      <c r="BX85" s="1"/>
      <c r="BY85" s="1"/>
      <c r="BZ85" s="7"/>
      <c r="CA85" s="7"/>
      <c r="CB85" s="1"/>
      <c r="CC85" s="1"/>
    </row>
    <row r="86" spans="2:81" s="8" customFormat="1">
      <c r="B86" s="200" t="s">
        <v>116</v>
      </c>
      <c r="C86" s="201">
        <f>1*T5</f>
        <v>4</v>
      </c>
      <c r="D86" s="201">
        <f>1*U5</f>
        <v>4</v>
      </c>
      <c r="E86" s="202">
        <f>1*V5</f>
        <v>19</v>
      </c>
      <c r="F86" s="10"/>
      <c r="G86" s="203"/>
      <c r="H86" s="203"/>
      <c r="I86" s="203"/>
      <c r="J86" s="190"/>
      <c r="K86" s="204" t="s">
        <v>63</v>
      </c>
      <c r="L86" s="204" t="s">
        <v>64</v>
      </c>
      <c r="M86" s="205" t="s">
        <v>65</v>
      </c>
      <c r="N86" s="205" t="s">
        <v>66</v>
      </c>
      <c r="O86" s="204" t="s">
        <v>67</v>
      </c>
      <c r="P86" s="204" t="s">
        <v>68</v>
      </c>
      <c r="Q86" s="205" t="s">
        <v>69</v>
      </c>
      <c r="R86" s="205" t="s">
        <v>70</v>
      </c>
      <c r="S86" s="204" t="s">
        <v>71</v>
      </c>
      <c r="T86" s="204" t="s">
        <v>72</v>
      </c>
      <c r="U86" s="205" t="s">
        <v>73</v>
      </c>
      <c r="V86" s="205" t="s">
        <v>74</v>
      </c>
      <c r="W86" s="204" t="s">
        <v>75</v>
      </c>
      <c r="X86" s="204" t="s">
        <v>76</v>
      </c>
      <c r="Y86" s="205" t="s">
        <v>77</v>
      </c>
      <c r="Z86" s="205" t="s">
        <v>78</v>
      </c>
      <c r="AA86" s="206"/>
      <c r="AB86" s="192"/>
      <c r="AC86" s="192"/>
      <c r="AD86" s="192"/>
      <c r="AE86" s="192"/>
      <c r="AF86" s="192"/>
      <c r="AG86" s="192"/>
      <c r="AH86" s="167"/>
      <c r="AI86" s="167"/>
      <c r="AJ86" s="167"/>
      <c r="AK86" s="167"/>
      <c r="AL86" s="167"/>
      <c r="AM86" s="173"/>
      <c r="AN86" s="174"/>
      <c r="AR86" s="70"/>
      <c r="AS86" s="207"/>
      <c r="AT86" s="70"/>
      <c r="AU86" s="70"/>
      <c r="AZ86" s="9"/>
      <c r="BC86" s="1"/>
      <c r="BD86" s="1"/>
      <c r="BE86" s="1"/>
      <c r="BF86" s="1"/>
      <c r="BG86" s="1"/>
      <c r="BH86" s="1"/>
      <c r="BI86" s="1"/>
      <c r="BJ86" s="1"/>
      <c r="BK86" s="1"/>
      <c r="BL86" s="1"/>
      <c r="BM86" s="1"/>
      <c r="BN86" s="1"/>
      <c r="BO86" s="1"/>
      <c r="BP86" s="1"/>
      <c r="BQ86" s="1"/>
      <c r="BR86" s="1"/>
      <c r="BS86" s="1"/>
      <c r="BT86" s="1"/>
      <c r="BU86" s="1"/>
      <c r="BV86" s="1"/>
      <c r="BW86" s="1"/>
      <c r="BX86" s="1"/>
      <c r="BY86" s="1"/>
      <c r="BZ86" s="7"/>
      <c r="CA86" s="7"/>
      <c r="CB86" s="1"/>
      <c r="CC86" s="1"/>
    </row>
    <row r="87" spans="2:81" s="8" customFormat="1">
      <c r="B87" s="208" t="s">
        <v>22</v>
      </c>
      <c r="C87" s="209">
        <f t="shared" ref="C87:E93" si="26">$C18*T6</f>
        <v>1</v>
      </c>
      <c r="D87" s="209">
        <f t="shared" si="26"/>
        <v>2</v>
      </c>
      <c r="E87" s="210">
        <f t="shared" si="26"/>
        <v>140</v>
      </c>
      <c r="F87" s="10"/>
      <c r="G87" s="211"/>
      <c r="H87" s="211"/>
      <c r="I87" s="211"/>
      <c r="J87" s="212" t="s">
        <v>116</v>
      </c>
      <c r="K87" s="213">
        <f>$E17*$T5</f>
        <v>0</v>
      </c>
      <c r="L87" s="213">
        <f t="shared" ref="L87:Z94" si="27">F17*$T5</f>
        <v>0</v>
      </c>
      <c r="M87" s="214">
        <f t="shared" si="27"/>
        <v>0</v>
      </c>
      <c r="N87" s="214">
        <f t="shared" si="27"/>
        <v>0</v>
      </c>
      <c r="O87" s="213">
        <f t="shared" si="27"/>
        <v>0</v>
      </c>
      <c r="P87" s="213">
        <f t="shared" si="27"/>
        <v>0</v>
      </c>
      <c r="Q87" s="214">
        <f t="shared" si="27"/>
        <v>0</v>
      </c>
      <c r="R87" s="214">
        <f t="shared" si="27"/>
        <v>0</v>
      </c>
      <c r="S87" s="213">
        <f t="shared" si="27"/>
        <v>0</v>
      </c>
      <c r="T87" s="213">
        <f t="shared" si="27"/>
        <v>0</v>
      </c>
      <c r="U87" s="214">
        <f t="shared" si="27"/>
        <v>0</v>
      </c>
      <c r="V87" s="214">
        <f t="shared" si="27"/>
        <v>0</v>
      </c>
      <c r="W87" s="213">
        <f t="shared" si="27"/>
        <v>0</v>
      </c>
      <c r="X87" s="213">
        <f t="shared" si="27"/>
        <v>0</v>
      </c>
      <c r="Y87" s="214">
        <f t="shared" si="27"/>
        <v>0</v>
      </c>
      <c r="Z87" s="214">
        <f t="shared" si="27"/>
        <v>0</v>
      </c>
      <c r="AA87" s="192"/>
      <c r="AB87" s="190"/>
      <c r="AC87" s="190"/>
      <c r="AD87" s="190"/>
      <c r="AE87" s="190"/>
      <c r="AF87" s="190"/>
      <c r="AG87" s="190"/>
      <c r="AH87" s="5"/>
      <c r="AI87" s="5"/>
      <c r="AJ87" s="5"/>
      <c r="AK87" s="5"/>
      <c r="AL87" s="5"/>
      <c r="AM87" s="1"/>
      <c r="AZ87" s="9"/>
      <c r="BC87" s="1"/>
      <c r="BD87" s="1"/>
      <c r="BE87" s="1"/>
      <c r="BF87" s="1"/>
      <c r="BG87" s="1"/>
      <c r="BH87" s="1"/>
      <c r="BI87" s="1"/>
      <c r="BJ87" s="1"/>
      <c r="BK87" s="1"/>
      <c r="BL87" s="1"/>
      <c r="BM87" s="1"/>
      <c r="BN87" s="1"/>
      <c r="BO87" s="1"/>
      <c r="BP87" s="1"/>
      <c r="BQ87" s="1"/>
      <c r="BR87" s="1"/>
      <c r="BS87" s="1"/>
      <c r="BT87" s="1"/>
      <c r="BU87" s="1"/>
      <c r="BV87" s="1"/>
      <c r="BW87" s="1"/>
      <c r="BX87" s="1"/>
      <c r="BY87" s="1"/>
      <c r="BZ87" s="7"/>
      <c r="CA87" s="7"/>
      <c r="CB87" s="1"/>
      <c r="CC87" s="1"/>
    </row>
    <row r="88" spans="2:81" s="8" customFormat="1">
      <c r="B88" s="126" t="s">
        <v>26</v>
      </c>
      <c r="C88" s="209">
        <f t="shared" si="26"/>
        <v>4</v>
      </c>
      <c r="D88" s="209">
        <f t="shared" si="26"/>
        <v>6</v>
      </c>
      <c r="E88" s="210">
        <f t="shared" si="26"/>
        <v>60</v>
      </c>
      <c r="F88" s="10"/>
      <c r="G88" s="211"/>
      <c r="H88" s="211"/>
      <c r="I88" s="211"/>
      <c r="J88" s="215" t="s">
        <v>22</v>
      </c>
      <c r="K88" s="213">
        <f t="shared" ref="K88:K94" si="28">$E18*T6</f>
        <v>0</v>
      </c>
      <c r="L88" s="213">
        <f t="shared" si="27"/>
        <v>0</v>
      </c>
      <c r="M88" s="214">
        <f t="shared" si="27"/>
        <v>0</v>
      </c>
      <c r="N88" s="214">
        <f t="shared" si="27"/>
        <v>0</v>
      </c>
      <c r="O88" s="213">
        <f t="shared" si="27"/>
        <v>0</v>
      </c>
      <c r="P88" s="213">
        <f t="shared" si="27"/>
        <v>0</v>
      </c>
      <c r="Q88" s="214">
        <f t="shared" si="27"/>
        <v>0</v>
      </c>
      <c r="R88" s="214">
        <f t="shared" si="27"/>
        <v>0</v>
      </c>
      <c r="S88" s="213">
        <f t="shared" si="27"/>
        <v>0</v>
      </c>
      <c r="T88" s="213">
        <f t="shared" si="27"/>
        <v>0</v>
      </c>
      <c r="U88" s="214">
        <f t="shared" si="27"/>
        <v>0</v>
      </c>
      <c r="V88" s="214">
        <f t="shared" si="27"/>
        <v>0</v>
      </c>
      <c r="W88" s="213">
        <f t="shared" si="27"/>
        <v>0</v>
      </c>
      <c r="X88" s="213">
        <f t="shared" si="27"/>
        <v>0</v>
      </c>
      <c r="Y88" s="214">
        <f t="shared" si="27"/>
        <v>0</v>
      </c>
      <c r="Z88" s="214">
        <f t="shared" si="27"/>
        <v>0</v>
      </c>
      <c r="AA88" s="192"/>
      <c r="AB88" s="216"/>
      <c r="AC88" s="216"/>
      <c r="AD88" s="216"/>
      <c r="AE88" s="216"/>
      <c r="AF88" s="216"/>
      <c r="AG88" s="216"/>
      <c r="AH88" s="217"/>
      <c r="AI88" s="217"/>
      <c r="AJ88" s="217"/>
      <c r="AK88" s="217"/>
      <c r="AL88" s="217"/>
      <c r="AM88" s="218"/>
      <c r="AZ88" s="9"/>
      <c r="BC88" s="1"/>
      <c r="BD88" s="1"/>
      <c r="BE88" s="1"/>
      <c r="BF88" s="1"/>
      <c r="BG88" s="1"/>
      <c r="BH88" s="1"/>
      <c r="BI88" s="1"/>
      <c r="BJ88" s="1"/>
      <c r="BK88" s="1"/>
      <c r="BL88" s="1"/>
      <c r="BM88" s="1"/>
      <c r="BN88" s="1"/>
      <c r="BO88" s="1"/>
      <c r="BP88" s="1"/>
      <c r="BQ88" s="1"/>
      <c r="BR88" s="1"/>
      <c r="BS88" s="1"/>
      <c r="BT88" s="1"/>
      <c r="BU88" s="1"/>
      <c r="BV88" s="1"/>
      <c r="BW88" s="1"/>
      <c r="BX88" s="1"/>
      <c r="BY88" s="1"/>
      <c r="BZ88" s="7"/>
      <c r="CA88" s="7"/>
      <c r="CB88" s="1"/>
      <c r="CC88" s="1"/>
    </row>
    <row r="89" spans="2:81" s="8" customFormat="1">
      <c r="B89" s="208" t="s">
        <v>30</v>
      </c>
      <c r="C89" s="209">
        <f t="shared" si="26"/>
        <v>4</v>
      </c>
      <c r="D89" s="209">
        <f t="shared" si="26"/>
        <v>16</v>
      </c>
      <c r="E89" s="210">
        <f t="shared" si="26"/>
        <v>200</v>
      </c>
      <c r="F89" s="10"/>
      <c r="G89" s="211"/>
      <c r="H89" s="211"/>
      <c r="I89" s="211"/>
      <c r="J89" s="219" t="s">
        <v>26</v>
      </c>
      <c r="K89" s="213">
        <f t="shared" si="28"/>
        <v>0</v>
      </c>
      <c r="L89" s="213">
        <f t="shared" si="27"/>
        <v>0</v>
      </c>
      <c r="M89" s="214">
        <f t="shared" si="27"/>
        <v>0</v>
      </c>
      <c r="N89" s="214">
        <f t="shared" si="27"/>
        <v>0</v>
      </c>
      <c r="O89" s="213">
        <f t="shared" si="27"/>
        <v>0</v>
      </c>
      <c r="P89" s="213">
        <f t="shared" si="27"/>
        <v>0</v>
      </c>
      <c r="Q89" s="214">
        <f t="shared" si="27"/>
        <v>0</v>
      </c>
      <c r="R89" s="214">
        <f t="shared" si="27"/>
        <v>0</v>
      </c>
      <c r="S89" s="213">
        <f t="shared" si="27"/>
        <v>0</v>
      </c>
      <c r="T89" s="213">
        <f t="shared" si="27"/>
        <v>0</v>
      </c>
      <c r="U89" s="214">
        <f t="shared" si="27"/>
        <v>0</v>
      </c>
      <c r="V89" s="214">
        <f t="shared" si="27"/>
        <v>0</v>
      </c>
      <c r="W89" s="213">
        <f t="shared" si="27"/>
        <v>0</v>
      </c>
      <c r="X89" s="213">
        <f t="shared" si="27"/>
        <v>0</v>
      </c>
      <c r="Y89" s="214">
        <f t="shared" si="27"/>
        <v>0</v>
      </c>
      <c r="Z89" s="214">
        <f t="shared" si="27"/>
        <v>0</v>
      </c>
      <c r="AA89" s="192"/>
      <c r="AB89" s="220"/>
      <c r="AC89" s="220"/>
      <c r="AD89" s="220"/>
      <c r="AE89" s="220"/>
      <c r="AF89" s="220"/>
      <c r="AG89" s="220"/>
      <c r="AH89" s="221"/>
      <c r="AI89" s="221"/>
      <c r="AJ89" s="221"/>
      <c r="AK89" s="221"/>
      <c r="AL89" s="221"/>
      <c r="AM89" s="222"/>
      <c r="AN89" s="223"/>
      <c r="AS89" s="223"/>
      <c r="AZ89" s="9"/>
      <c r="BC89" s="1"/>
      <c r="BD89" s="1"/>
      <c r="BE89" s="1"/>
      <c r="BF89" s="1"/>
      <c r="BG89" s="1"/>
      <c r="BH89" s="1"/>
      <c r="BI89" s="1"/>
      <c r="BJ89" s="1"/>
      <c r="BK89" s="1"/>
      <c r="BL89" s="1"/>
      <c r="BM89" s="1"/>
      <c r="BN89" s="1"/>
      <c r="BO89" s="1"/>
      <c r="BP89" s="1"/>
      <c r="BQ89" s="1"/>
      <c r="BR89" s="1"/>
      <c r="BS89" s="1"/>
      <c r="BT89" s="1"/>
      <c r="BU89" s="1"/>
      <c r="BV89" s="1"/>
      <c r="BW89" s="1"/>
      <c r="BX89" s="1"/>
      <c r="BY89" s="1"/>
      <c r="BZ89" s="7"/>
      <c r="CA89" s="7"/>
      <c r="CB89" s="1"/>
      <c r="CC89" s="1"/>
    </row>
    <row r="90" spans="2:81" s="8" customFormat="1">
      <c r="B90" s="135" t="s">
        <v>33</v>
      </c>
      <c r="C90" s="209">
        <f t="shared" si="26"/>
        <v>4</v>
      </c>
      <c r="D90" s="209">
        <f t="shared" si="26"/>
        <v>6</v>
      </c>
      <c r="E90" s="210">
        <f t="shared" si="26"/>
        <v>60</v>
      </c>
      <c r="F90" s="10"/>
      <c r="G90" s="211"/>
      <c r="H90" s="211"/>
      <c r="I90" s="211"/>
      <c r="J90" s="215" t="s">
        <v>30</v>
      </c>
      <c r="K90" s="213">
        <f t="shared" si="28"/>
        <v>0</v>
      </c>
      <c r="L90" s="213">
        <f t="shared" si="27"/>
        <v>0</v>
      </c>
      <c r="M90" s="214">
        <f t="shared" si="27"/>
        <v>0</v>
      </c>
      <c r="N90" s="214">
        <f t="shared" si="27"/>
        <v>0</v>
      </c>
      <c r="O90" s="213">
        <f t="shared" si="27"/>
        <v>0</v>
      </c>
      <c r="P90" s="213">
        <f t="shared" si="27"/>
        <v>0</v>
      </c>
      <c r="Q90" s="214">
        <f t="shared" si="27"/>
        <v>0</v>
      </c>
      <c r="R90" s="214">
        <f t="shared" si="27"/>
        <v>0</v>
      </c>
      <c r="S90" s="213">
        <f t="shared" si="27"/>
        <v>0</v>
      </c>
      <c r="T90" s="213">
        <f t="shared" si="27"/>
        <v>0</v>
      </c>
      <c r="U90" s="214">
        <f t="shared" si="27"/>
        <v>0</v>
      </c>
      <c r="V90" s="214">
        <f t="shared" si="27"/>
        <v>0</v>
      </c>
      <c r="W90" s="213">
        <f t="shared" si="27"/>
        <v>0</v>
      </c>
      <c r="X90" s="213">
        <f t="shared" si="27"/>
        <v>0</v>
      </c>
      <c r="Y90" s="214">
        <f t="shared" si="27"/>
        <v>0</v>
      </c>
      <c r="Z90" s="214">
        <f t="shared" si="27"/>
        <v>0</v>
      </c>
      <c r="AA90" s="192"/>
      <c r="AB90" s="199"/>
      <c r="AC90" s="199"/>
      <c r="AD90" s="199"/>
      <c r="AE90" s="199"/>
      <c r="AF90" s="199"/>
      <c r="AG90" s="199"/>
      <c r="AH90" s="5"/>
      <c r="AI90" s="5"/>
      <c r="AJ90" s="5"/>
      <c r="AK90" s="5"/>
      <c r="AL90" s="5"/>
      <c r="AM90" s="1"/>
      <c r="AS90" s="223"/>
      <c r="AZ90" s="9"/>
      <c r="BC90" s="1"/>
      <c r="BD90" s="1"/>
      <c r="BE90" s="1"/>
      <c r="BF90" s="1"/>
      <c r="BG90" s="1"/>
      <c r="BH90" s="1"/>
      <c r="BI90" s="1"/>
      <c r="BJ90" s="1"/>
      <c r="BK90" s="1"/>
      <c r="BL90" s="1"/>
      <c r="BM90" s="1"/>
      <c r="BN90" s="1"/>
      <c r="BO90" s="1"/>
      <c r="BP90" s="1"/>
      <c r="BQ90" s="1"/>
      <c r="BR90" s="1"/>
      <c r="BS90" s="1"/>
      <c r="BT90" s="1"/>
      <c r="BU90" s="1"/>
      <c r="BV90" s="1"/>
      <c r="BW90" s="1"/>
      <c r="BX90" s="1"/>
      <c r="BY90" s="1"/>
      <c r="BZ90" s="7"/>
      <c r="CA90" s="7"/>
      <c r="CB90" s="1"/>
      <c r="CC90" s="1"/>
    </row>
    <row r="91" spans="2:81" s="8" customFormat="1">
      <c r="B91" s="135" t="s">
        <v>37</v>
      </c>
      <c r="C91" s="209">
        <f t="shared" si="26"/>
        <v>4</v>
      </c>
      <c r="D91" s="209">
        <f t="shared" si="26"/>
        <v>10</v>
      </c>
      <c r="E91" s="210">
        <f t="shared" si="26"/>
        <v>60</v>
      </c>
      <c r="F91" s="10"/>
      <c r="G91" s="211"/>
      <c r="H91" s="211"/>
      <c r="I91" s="211"/>
      <c r="J91" s="224" t="s">
        <v>33</v>
      </c>
      <c r="K91" s="213">
        <f t="shared" si="28"/>
        <v>0</v>
      </c>
      <c r="L91" s="213">
        <f t="shared" si="27"/>
        <v>0</v>
      </c>
      <c r="M91" s="214">
        <f t="shared" si="27"/>
        <v>0</v>
      </c>
      <c r="N91" s="214">
        <f t="shared" si="27"/>
        <v>0</v>
      </c>
      <c r="O91" s="213">
        <f t="shared" si="27"/>
        <v>0</v>
      </c>
      <c r="P91" s="213">
        <f t="shared" si="27"/>
        <v>0</v>
      </c>
      <c r="Q91" s="214">
        <f t="shared" si="27"/>
        <v>0</v>
      </c>
      <c r="R91" s="214">
        <f t="shared" si="27"/>
        <v>0</v>
      </c>
      <c r="S91" s="213">
        <f t="shared" si="27"/>
        <v>0</v>
      </c>
      <c r="T91" s="213">
        <f t="shared" si="27"/>
        <v>0</v>
      </c>
      <c r="U91" s="214">
        <f t="shared" si="27"/>
        <v>0</v>
      </c>
      <c r="V91" s="214">
        <f t="shared" si="27"/>
        <v>0</v>
      </c>
      <c r="W91" s="213">
        <f t="shared" si="27"/>
        <v>0</v>
      </c>
      <c r="X91" s="213">
        <f t="shared" si="27"/>
        <v>0</v>
      </c>
      <c r="Y91" s="214">
        <f t="shared" si="27"/>
        <v>0</v>
      </c>
      <c r="Z91" s="214">
        <f t="shared" si="27"/>
        <v>0</v>
      </c>
      <c r="AA91" s="192"/>
      <c r="AB91" s="225"/>
      <c r="AC91" s="225"/>
      <c r="AD91" s="225"/>
      <c r="AE91" s="225"/>
      <c r="AF91" s="225"/>
      <c r="AG91" s="225"/>
      <c r="AH91" s="167"/>
      <c r="AI91" s="167"/>
      <c r="AJ91" s="167"/>
      <c r="AK91" s="167"/>
      <c r="AL91" s="167"/>
      <c r="AM91" s="88"/>
      <c r="AS91" s="70"/>
      <c r="AZ91" s="9"/>
      <c r="BC91" s="1"/>
      <c r="BD91" s="1"/>
      <c r="BE91" s="1"/>
      <c r="BF91" s="1"/>
      <c r="BG91" s="1"/>
      <c r="BH91" s="1"/>
      <c r="BI91" s="1"/>
      <c r="BJ91" s="1"/>
      <c r="BK91" s="1"/>
      <c r="BL91" s="1"/>
      <c r="BM91" s="1"/>
      <c r="BN91" s="1"/>
      <c r="BO91" s="1"/>
      <c r="BP91" s="1"/>
      <c r="BQ91" s="1"/>
      <c r="BR91" s="1"/>
      <c r="BS91" s="1"/>
      <c r="BT91" s="1"/>
      <c r="BU91" s="1"/>
      <c r="BV91" s="1"/>
      <c r="BW91" s="1"/>
      <c r="BX91" s="1"/>
      <c r="BY91" s="1"/>
      <c r="BZ91" s="7"/>
      <c r="CA91" s="7"/>
      <c r="CB91" s="1"/>
      <c r="CC91" s="1"/>
    </row>
    <row r="92" spans="2:81" s="8" customFormat="1">
      <c r="B92" s="135" t="s">
        <v>42</v>
      </c>
      <c r="C92" s="209">
        <f t="shared" si="26"/>
        <v>8</v>
      </c>
      <c r="D92" s="209">
        <f t="shared" si="26"/>
        <v>32</v>
      </c>
      <c r="E92" s="210">
        <f t="shared" si="26"/>
        <v>120</v>
      </c>
      <c r="F92" s="10"/>
      <c r="G92" s="211"/>
      <c r="H92" s="211"/>
      <c r="I92" s="211"/>
      <c r="J92" s="224" t="s">
        <v>37</v>
      </c>
      <c r="K92" s="213">
        <f t="shared" si="28"/>
        <v>0</v>
      </c>
      <c r="L92" s="213">
        <f t="shared" si="27"/>
        <v>0</v>
      </c>
      <c r="M92" s="214">
        <f t="shared" si="27"/>
        <v>0</v>
      </c>
      <c r="N92" s="214">
        <f t="shared" si="27"/>
        <v>0</v>
      </c>
      <c r="O92" s="213">
        <f t="shared" si="27"/>
        <v>0</v>
      </c>
      <c r="P92" s="213">
        <f t="shared" si="27"/>
        <v>0</v>
      </c>
      <c r="Q92" s="214">
        <f t="shared" si="27"/>
        <v>0</v>
      </c>
      <c r="R92" s="214">
        <f t="shared" si="27"/>
        <v>0</v>
      </c>
      <c r="S92" s="213">
        <f t="shared" si="27"/>
        <v>0</v>
      </c>
      <c r="T92" s="213">
        <f t="shared" si="27"/>
        <v>0</v>
      </c>
      <c r="U92" s="214">
        <f t="shared" si="27"/>
        <v>0</v>
      </c>
      <c r="V92" s="214">
        <f t="shared" si="27"/>
        <v>0</v>
      </c>
      <c r="W92" s="213">
        <f t="shared" si="27"/>
        <v>0</v>
      </c>
      <c r="X92" s="213">
        <f t="shared" si="27"/>
        <v>0</v>
      </c>
      <c r="Y92" s="214">
        <f t="shared" si="27"/>
        <v>0</v>
      </c>
      <c r="Z92" s="214">
        <f t="shared" si="27"/>
        <v>0</v>
      </c>
      <c r="AA92" s="192"/>
      <c r="AB92" s="192"/>
      <c r="AC92" s="192"/>
      <c r="AD92" s="192"/>
      <c r="AE92" s="192"/>
      <c r="AF92" s="192"/>
      <c r="AG92" s="192"/>
      <c r="AH92" s="167"/>
      <c r="AI92" s="167"/>
      <c r="AJ92" s="167"/>
      <c r="AK92" s="167"/>
      <c r="AL92" s="167"/>
      <c r="AM92" s="173"/>
      <c r="AS92" s="70"/>
      <c r="AZ92" s="9"/>
      <c r="BC92" s="1"/>
      <c r="BD92" s="1"/>
      <c r="BE92" s="1"/>
      <c r="BF92" s="1"/>
      <c r="BG92" s="1"/>
      <c r="BH92" s="1"/>
      <c r="BI92" s="1"/>
      <c r="BJ92" s="1"/>
      <c r="BK92" s="1"/>
      <c r="BL92" s="1"/>
      <c r="BM92" s="1"/>
      <c r="BN92" s="1"/>
      <c r="BO92" s="1"/>
      <c r="BP92" s="1"/>
      <c r="BQ92" s="1"/>
      <c r="BR92" s="1"/>
      <c r="BS92" s="1"/>
      <c r="BT92" s="1"/>
      <c r="BU92" s="1"/>
      <c r="BV92" s="1"/>
      <c r="BW92" s="1"/>
      <c r="BX92" s="1"/>
      <c r="BY92" s="1"/>
      <c r="BZ92" s="7"/>
      <c r="CA92" s="7"/>
      <c r="CB92" s="1"/>
      <c r="CC92" s="1"/>
    </row>
    <row r="93" spans="2:81" s="8" customFormat="1">
      <c r="B93" s="226" t="s">
        <v>16</v>
      </c>
      <c r="C93" s="209">
        <f t="shared" si="26"/>
        <v>24</v>
      </c>
      <c r="D93" s="209">
        <f t="shared" si="26"/>
        <v>48</v>
      </c>
      <c r="E93" s="210">
        <f t="shared" si="26"/>
        <v>120</v>
      </c>
      <c r="F93" s="10"/>
      <c r="G93" s="211"/>
      <c r="H93" s="211"/>
      <c r="I93" s="211"/>
      <c r="J93" s="224" t="s">
        <v>42</v>
      </c>
      <c r="K93" s="213">
        <f t="shared" si="28"/>
        <v>0</v>
      </c>
      <c r="L93" s="213">
        <f t="shared" si="27"/>
        <v>0</v>
      </c>
      <c r="M93" s="214">
        <f t="shared" si="27"/>
        <v>0</v>
      </c>
      <c r="N93" s="214">
        <f t="shared" si="27"/>
        <v>0</v>
      </c>
      <c r="O93" s="213">
        <f t="shared" si="27"/>
        <v>0</v>
      </c>
      <c r="P93" s="213">
        <f t="shared" si="27"/>
        <v>0</v>
      </c>
      <c r="Q93" s="214">
        <f t="shared" si="27"/>
        <v>0</v>
      </c>
      <c r="R93" s="214">
        <f t="shared" si="27"/>
        <v>0</v>
      </c>
      <c r="S93" s="213">
        <f t="shared" si="27"/>
        <v>0</v>
      </c>
      <c r="T93" s="213">
        <f t="shared" si="27"/>
        <v>0</v>
      </c>
      <c r="U93" s="214">
        <f t="shared" si="27"/>
        <v>0</v>
      </c>
      <c r="V93" s="214">
        <f t="shared" si="27"/>
        <v>0</v>
      </c>
      <c r="W93" s="213">
        <f t="shared" si="27"/>
        <v>0</v>
      </c>
      <c r="X93" s="213">
        <f t="shared" si="27"/>
        <v>0</v>
      </c>
      <c r="Y93" s="214">
        <f t="shared" si="27"/>
        <v>0</v>
      </c>
      <c r="Z93" s="214">
        <f t="shared" si="27"/>
        <v>0</v>
      </c>
      <c r="AA93" s="192"/>
      <c r="AB93" s="192"/>
      <c r="AC93" s="192"/>
      <c r="AD93" s="192"/>
      <c r="AE93" s="192"/>
      <c r="AF93" s="192"/>
      <c r="AG93" s="192"/>
      <c r="AH93" s="167"/>
      <c r="AI93" s="167"/>
      <c r="AJ93" s="167"/>
      <c r="AK93" s="167"/>
      <c r="AL93" s="167"/>
      <c r="AM93" s="173"/>
      <c r="AS93" s="70"/>
      <c r="AZ93" s="9"/>
      <c r="BC93" s="1"/>
      <c r="BD93" s="1"/>
      <c r="BE93" s="1"/>
      <c r="BF93" s="1"/>
      <c r="BG93" s="1"/>
      <c r="BH93" s="1"/>
      <c r="BI93" s="1"/>
      <c r="BJ93" s="1"/>
      <c r="BK93" s="1"/>
      <c r="BL93" s="1"/>
      <c r="BM93" s="1"/>
      <c r="BN93" s="1"/>
      <c r="BO93" s="1"/>
      <c r="BP93" s="1"/>
      <c r="BQ93" s="1"/>
      <c r="BR93" s="1"/>
      <c r="BS93" s="1"/>
      <c r="BT93" s="1"/>
      <c r="BU93" s="1"/>
      <c r="BV93" s="1"/>
      <c r="BW93" s="1"/>
      <c r="BX93" s="1"/>
      <c r="BY93" s="1"/>
      <c r="BZ93" s="7"/>
      <c r="CA93" s="7"/>
      <c r="CB93" s="1"/>
      <c r="CC93" s="1"/>
    </row>
    <row r="94" spans="2:81" s="8" customFormat="1">
      <c r="B94" s="226" t="s">
        <v>17</v>
      </c>
      <c r="C94" s="209">
        <f t="shared" ref="C94:E101" si="29">$C25*Z5</f>
        <v>12</v>
      </c>
      <c r="D94" s="209">
        <f t="shared" si="29"/>
        <v>24</v>
      </c>
      <c r="E94" s="210">
        <f t="shared" si="29"/>
        <v>60</v>
      </c>
      <c r="F94" s="10"/>
      <c r="G94" s="211"/>
      <c r="H94" s="211"/>
      <c r="I94" s="211"/>
      <c r="J94" s="227" t="s">
        <v>16</v>
      </c>
      <c r="K94" s="213">
        <f t="shared" si="28"/>
        <v>0</v>
      </c>
      <c r="L94" s="213">
        <f t="shared" si="27"/>
        <v>0</v>
      </c>
      <c r="M94" s="214">
        <f t="shared" si="27"/>
        <v>0</v>
      </c>
      <c r="N94" s="214">
        <f t="shared" si="27"/>
        <v>0</v>
      </c>
      <c r="O94" s="213">
        <f t="shared" si="27"/>
        <v>0</v>
      </c>
      <c r="P94" s="213">
        <f t="shared" si="27"/>
        <v>0</v>
      </c>
      <c r="Q94" s="214">
        <f t="shared" si="27"/>
        <v>0</v>
      </c>
      <c r="R94" s="214">
        <f t="shared" si="27"/>
        <v>0</v>
      </c>
      <c r="S94" s="213">
        <f t="shared" si="27"/>
        <v>0</v>
      </c>
      <c r="T94" s="213">
        <f t="shared" si="27"/>
        <v>0</v>
      </c>
      <c r="U94" s="214">
        <f t="shared" si="27"/>
        <v>0</v>
      </c>
      <c r="V94" s="214">
        <f t="shared" si="27"/>
        <v>0</v>
      </c>
      <c r="W94" s="213">
        <f t="shared" si="27"/>
        <v>0</v>
      </c>
      <c r="X94" s="213">
        <f t="shared" si="27"/>
        <v>0</v>
      </c>
      <c r="Y94" s="214">
        <f t="shared" si="27"/>
        <v>0</v>
      </c>
      <c r="Z94" s="214">
        <f t="shared" si="27"/>
        <v>0</v>
      </c>
      <c r="AA94" s="192"/>
      <c r="AB94" s="192"/>
      <c r="AC94" s="192"/>
      <c r="AD94" s="192"/>
      <c r="AE94" s="192"/>
      <c r="AF94" s="192"/>
      <c r="AG94" s="192"/>
      <c r="AH94" s="167"/>
      <c r="AI94" s="167"/>
      <c r="AJ94" s="167"/>
      <c r="AK94" s="167"/>
      <c r="AL94" s="167"/>
      <c r="AM94" s="173"/>
      <c r="AS94" s="70"/>
      <c r="AZ94" s="9"/>
      <c r="BC94" s="1"/>
      <c r="BD94" s="1"/>
      <c r="BE94" s="1"/>
      <c r="BF94" s="1"/>
      <c r="BG94" s="1"/>
      <c r="BH94" s="1"/>
      <c r="BI94" s="1"/>
      <c r="BJ94" s="1"/>
      <c r="BK94" s="1"/>
      <c r="BL94" s="1"/>
      <c r="BM94" s="1"/>
      <c r="BN94" s="1"/>
      <c r="BO94" s="1"/>
      <c r="BP94" s="1"/>
      <c r="BQ94" s="1"/>
      <c r="BR94" s="1"/>
      <c r="BS94" s="1"/>
      <c r="BT94" s="1"/>
      <c r="BU94" s="1"/>
      <c r="BV94" s="1"/>
      <c r="BW94" s="1"/>
      <c r="BX94" s="1"/>
      <c r="BY94" s="1"/>
      <c r="BZ94" s="7"/>
      <c r="CA94" s="7"/>
      <c r="CB94" s="1"/>
      <c r="CC94" s="1"/>
    </row>
    <row r="95" spans="2:81" s="8" customFormat="1">
      <c r="B95" s="135" t="s">
        <v>23</v>
      </c>
      <c r="C95" s="209">
        <f t="shared" si="29"/>
        <v>4</v>
      </c>
      <c r="D95" s="209">
        <f t="shared" si="29"/>
        <v>8</v>
      </c>
      <c r="E95" s="210">
        <f t="shared" si="29"/>
        <v>64</v>
      </c>
      <c r="F95" s="10"/>
      <c r="G95" s="211"/>
      <c r="H95" s="211"/>
      <c r="I95" s="211"/>
      <c r="J95" s="227" t="s">
        <v>17</v>
      </c>
      <c r="K95" s="213">
        <f t="shared" ref="K95:K102" si="30">$E25*Z5</f>
        <v>0</v>
      </c>
      <c r="L95" s="213">
        <f t="shared" ref="L95:Z102" si="31">F25*$Z5</f>
        <v>0</v>
      </c>
      <c r="M95" s="214">
        <f t="shared" si="31"/>
        <v>0</v>
      </c>
      <c r="N95" s="214">
        <f t="shared" si="31"/>
        <v>0</v>
      </c>
      <c r="O95" s="213">
        <f t="shared" si="31"/>
        <v>0</v>
      </c>
      <c r="P95" s="213">
        <f t="shared" si="31"/>
        <v>0</v>
      </c>
      <c r="Q95" s="214">
        <f t="shared" si="31"/>
        <v>0</v>
      </c>
      <c r="R95" s="214">
        <f t="shared" si="31"/>
        <v>0</v>
      </c>
      <c r="S95" s="213">
        <f t="shared" si="31"/>
        <v>0</v>
      </c>
      <c r="T95" s="213">
        <f t="shared" si="31"/>
        <v>0</v>
      </c>
      <c r="U95" s="214">
        <f t="shared" si="31"/>
        <v>0</v>
      </c>
      <c r="V95" s="214">
        <f t="shared" si="31"/>
        <v>0</v>
      </c>
      <c r="W95" s="213">
        <f t="shared" si="31"/>
        <v>0</v>
      </c>
      <c r="X95" s="213">
        <f t="shared" si="31"/>
        <v>0</v>
      </c>
      <c r="Y95" s="214">
        <f t="shared" si="31"/>
        <v>0</v>
      </c>
      <c r="Z95" s="214">
        <f t="shared" si="31"/>
        <v>0</v>
      </c>
      <c r="AA95" s="192"/>
      <c r="AB95" s="192"/>
      <c r="AC95" s="192"/>
      <c r="AD95" s="192"/>
      <c r="AE95" s="192"/>
      <c r="AF95" s="192"/>
      <c r="AG95" s="192"/>
      <c r="AH95" s="167"/>
      <c r="AI95" s="167"/>
      <c r="AJ95" s="167"/>
      <c r="AK95" s="167"/>
      <c r="AL95" s="167"/>
      <c r="AM95" s="173"/>
      <c r="AZ95" s="9"/>
      <c r="BC95" s="1"/>
      <c r="BD95" s="1"/>
      <c r="BE95" s="1"/>
      <c r="BF95" s="1"/>
      <c r="BG95" s="1"/>
      <c r="BH95" s="1"/>
      <c r="BI95" s="1"/>
      <c r="BJ95" s="1"/>
      <c r="BK95" s="1"/>
      <c r="BL95" s="1"/>
      <c r="BM95" s="1"/>
      <c r="BN95" s="1"/>
      <c r="BO95" s="1"/>
      <c r="BP95" s="1"/>
      <c r="BQ95" s="1"/>
      <c r="BR95" s="1"/>
      <c r="BS95" s="1"/>
      <c r="BT95" s="1"/>
      <c r="BU95" s="1"/>
      <c r="BV95" s="1"/>
      <c r="BW95" s="1"/>
      <c r="BX95" s="1"/>
      <c r="BY95" s="1"/>
      <c r="BZ95" s="7"/>
      <c r="CA95" s="7"/>
      <c r="CB95" s="1"/>
      <c r="CC95" s="1"/>
    </row>
    <row r="96" spans="2:81" s="8" customFormat="1">
      <c r="B96" s="135" t="s">
        <v>27</v>
      </c>
      <c r="C96" s="209">
        <f t="shared" si="29"/>
        <v>4</v>
      </c>
      <c r="D96" s="209">
        <f t="shared" si="29"/>
        <v>8</v>
      </c>
      <c r="E96" s="210">
        <f t="shared" si="29"/>
        <v>64</v>
      </c>
      <c r="F96" s="10"/>
      <c r="G96" s="211"/>
      <c r="H96" s="211"/>
      <c r="I96" s="211"/>
      <c r="J96" s="224" t="s">
        <v>23</v>
      </c>
      <c r="K96" s="213">
        <f t="shared" si="30"/>
        <v>0</v>
      </c>
      <c r="L96" s="213">
        <f t="shared" si="31"/>
        <v>0</v>
      </c>
      <c r="M96" s="214">
        <f t="shared" si="31"/>
        <v>0</v>
      </c>
      <c r="N96" s="214">
        <f t="shared" si="31"/>
        <v>0</v>
      </c>
      <c r="O96" s="213">
        <f t="shared" si="31"/>
        <v>0</v>
      </c>
      <c r="P96" s="213">
        <f t="shared" si="31"/>
        <v>0</v>
      </c>
      <c r="Q96" s="214">
        <f t="shared" si="31"/>
        <v>0</v>
      </c>
      <c r="R96" s="214">
        <f t="shared" si="31"/>
        <v>0</v>
      </c>
      <c r="S96" s="213">
        <f t="shared" si="31"/>
        <v>0</v>
      </c>
      <c r="T96" s="213">
        <f t="shared" si="31"/>
        <v>0</v>
      </c>
      <c r="U96" s="214">
        <f t="shared" si="31"/>
        <v>0</v>
      </c>
      <c r="V96" s="214">
        <f t="shared" si="31"/>
        <v>0</v>
      </c>
      <c r="W96" s="213">
        <f t="shared" si="31"/>
        <v>0</v>
      </c>
      <c r="X96" s="213">
        <f t="shared" si="31"/>
        <v>0</v>
      </c>
      <c r="Y96" s="214">
        <f t="shared" si="31"/>
        <v>0</v>
      </c>
      <c r="Z96" s="214">
        <f t="shared" si="31"/>
        <v>0</v>
      </c>
      <c r="AA96" s="192"/>
      <c r="AB96" s="192"/>
      <c r="AC96" s="192"/>
      <c r="AD96" s="192"/>
      <c r="AE96" s="192"/>
      <c r="AF96" s="192"/>
      <c r="AG96" s="192"/>
      <c r="AH96" s="167"/>
      <c r="AI96" s="167"/>
      <c r="AJ96" s="167"/>
      <c r="AK96" s="167"/>
      <c r="AL96" s="167"/>
      <c r="AM96" s="173"/>
      <c r="AZ96" s="9"/>
      <c r="BC96" s="1"/>
      <c r="BD96" s="1"/>
      <c r="BE96" s="1"/>
      <c r="BF96" s="1"/>
      <c r="BG96" s="1"/>
      <c r="BH96" s="1"/>
      <c r="BI96" s="1"/>
      <c r="BJ96" s="1"/>
      <c r="BK96" s="1"/>
      <c r="BL96" s="1"/>
      <c r="BM96" s="1"/>
      <c r="BN96" s="1"/>
      <c r="BO96" s="1"/>
      <c r="BP96" s="1"/>
      <c r="BQ96" s="1"/>
      <c r="BR96" s="1"/>
      <c r="BS96" s="1"/>
      <c r="BT96" s="1"/>
      <c r="BU96" s="1"/>
      <c r="BV96" s="1"/>
      <c r="BW96" s="1"/>
      <c r="BX96" s="1"/>
      <c r="BY96" s="1"/>
      <c r="BZ96" s="7"/>
      <c r="CA96" s="7"/>
      <c r="CB96" s="1"/>
      <c r="CC96" s="1"/>
    </row>
    <row r="97" spans="2:79" s="1" customFormat="1">
      <c r="B97" s="208" t="s">
        <v>31</v>
      </c>
      <c r="C97" s="209">
        <f t="shared" si="29"/>
        <v>4</v>
      </c>
      <c r="D97" s="209">
        <f t="shared" si="29"/>
        <v>8</v>
      </c>
      <c r="E97" s="210">
        <f t="shared" si="29"/>
        <v>164</v>
      </c>
      <c r="F97" s="10"/>
      <c r="G97" s="211"/>
      <c r="H97" s="211"/>
      <c r="I97" s="211"/>
      <c r="J97" s="224" t="s">
        <v>27</v>
      </c>
      <c r="K97" s="213">
        <f t="shared" si="30"/>
        <v>0</v>
      </c>
      <c r="L97" s="213">
        <f t="shared" si="31"/>
        <v>0</v>
      </c>
      <c r="M97" s="214">
        <f t="shared" si="31"/>
        <v>0</v>
      </c>
      <c r="N97" s="214">
        <f t="shared" si="31"/>
        <v>0</v>
      </c>
      <c r="O97" s="213">
        <f t="shared" si="31"/>
        <v>0</v>
      </c>
      <c r="P97" s="213">
        <f t="shared" si="31"/>
        <v>0</v>
      </c>
      <c r="Q97" s="214">
        <f t="shared" si="31"/>
        <v>0</v>
      </c>
      <c r="R97" s="214">
        <f t="shared" si="31"/>
        <v>0</v>
      </c>
      <c r="S97" s="213">
        <f t="shared" si="31"/>
        <v>0</v>
      </c>
      <c r="T97" s="213">
        <f t="shared" si="31"/>
        <v>0</v>
      </c>
      <c r="U97" s="214">
        <f t="shared" si="31"/>
        <v>0</v>
      </c>
      <c r="V97" s="214">
        <f t="shared" si="31"/>
        <v>0</v>
      </c>
      <c r="W97" s="213">
        <f t="shared" si="31"/>
        <v>0</v>
      </c>
      <c r="X97" s="213">
        <f t="shared" si="31"/>
        <v>0</v>
      </c>
      <c r="Y97" s="214">
        <f t="shared" si="31"/>
        <v>0</v>
      </c>
      <c r="Z97" s="214">
        <f t="shared" si="31"/>
        <v>0</v>
      </c>
      <c r="AA97" s="192"/>
      <c r="AB97" s="192"/>
      <c r="AC97" s="192"/>
      <c r="AD97" s="192"/>
      <c r="AE97" s="192"/>
      <c r="AF97" s="192"/>
      <c r="AG97" s="192"/>
      <c r="AH97" s="167"/>
      <c r="AI97" s="167"/>
      <c r="AJ97" s="167"/>
      <c r="AK97" s="167"/>
      <c r="AL97" s="167"/>
      <c r="AM97" s="173"/>
      <c r="AN97" s="8"/>
      <c r="AO97" s="8"/>
      <c r="AP97" s="8"/>
      <c r="AQ97" s="8"/>
      <c r="AR97" s="8"/>
      <c r="AS97" s="8"/>
      <c r="AT97" s="8"/>
      <c r="AU97" s="8"/>
      <c r="AV97" s="8"/>
      <c r="AW97" s="8"/>
      <c r="AX97" s="8"/>
      <c r="AY97" s="8"/>
      <c r="AZ97" s="9"/>
      <c r="BA97" s="8"/>
      <c r="BB97" s="8"/>
      <c r="BZ97" s="7"/>
      <c r="CA97" s="7"/>
    </row>
    <row r="98" spans="2:79" s="1" customFormat="1">
      <c r="B98" s="226" t="s">
        <v>34</v>
      </c>
      <c r="C98" s="209">
        <f t="shared" si="29"/>
        <v>42</v>
      </c>
      <c r="D98" s="209">
        <f t="shared" si="29"/>
        <v>75</v>
      </c>
      <c r="E98" s="210">
        <f t="shared" si="29"/>
        <v>180</v>
      </c>
      <c r="F98" s="10"/>
      <c r="G98" s="211"/>
      <c r="H98" s="211"/>
      <c r="I98" s="211"/>
      <c r="J98" s="215" t="s">
        <v>31</v>
      </c>
      <c r="K98" s="213">
        <f t="shared" si="30"/>
        <v>0</v>
      </c>
      <c r="L98" s="213">
        <f t="shared" si="31"/>
        <v>0</v>
      </c>
      <c r="M98" s="214">
        <f t="shared" si="31"/>
        <v>0</v>
      </c>
      <c r="N98" s="214">
        <f t="shared" si="31"/>
        <v>0</v>
      </c>
      <c r="O98" s="213">
        <f t="shared" si="31"/>
        <v>0</v>
      </c>
      <c r="P98" s="213">
        <f t="shared" si="31"/>
        <v>0</v>
      </c>
      <c r="Q98" s="214">
        <f t="shared" si="31"/>
        <v>0</v>
      </c>
      <c r="R98" s="214">
        <f t="shared" si="31"/>
        <v>0</v>
      </c>
      <c r="S98" s="213">
        <f t="shared" si="31"/>
        <v>0</v>
      </c>
      <c r="T98" s="213">
        <f t="shared" si="31"/>
        <v>0</v>
      </c>
      <c r="U98" s="214">
        <f t="shared" si="31"/>
        <v>0</v>
      </c>
      <c r="V98" s="214">
        <f t="shared" si="31"/>
        <v>0</v>
      </c>
      <c r="W98" s="213">
        <f t="shared" si="31"/>
        <v>0</v>
      </c>
      <c r="X98" s="213">
        <f t="shared" si="31"/>
        <v>0</v>
      </c>
      <c r="Y98" s="214">
        <f t="shared" si="31"/>
        <v>0</v>
      </c>
      <c r="Z98" s="214">
        <f t="shared" si="31"/>
        <v>0</v>
      </c>
      <c r="AA98" s="192"/>
      <c r="AB98" s="192"/>
      <c r="AC98" s="192"/>
      <c r="AD98" s="192"/>
      <c r="AE98" s="192"/>
      <c r="AF98" s="192"/>
      <c r="AG98" s="192"/>
      <c r="AH98" s="167"/>
      <c r="AI98" s="167"/>
      <c r="AJ98" s="167"/>
      <c r="AK98" s="167"/>
      <c r="AL98" s="167"/>
      <c r="AM98" s="173"/>
      <c r="AN98" s="8"/>
      <c r="AO98" s="8"/>
      <c r="AP98" s="8"/>
      <c r="AQ98" s="8"/>
      <c r="AR98" s="8"/>
      <c r="AS98" s="8"/>
      <c r="AT98" s="8"/>
      <c r="AU98" s="8"/>
      <c r="AV98" s="8"/>
      <c r="AW98" s="8"/>
      <c r="AX98" s="8"/>
      <c r="AY98" s="8"/>
      <c r="AZ98" s="9"/>
      <c r="BA98" s="8"/>
      <c r="BB98" s="8"/>
      <c r="BZ98" s="7"/>
      <c r="CA98" s="7"/>
    </row>
    <row r="99" spans="2:79" s="1" customFormat="1">
      <c r="B99" s="226" t="s">
        <v>38</v>
      </c>
      <c r="C99" s="209">
        <f t="shared" si="29"/>
        <v>36</v>
      </c>
      <c r="D99" s="209">
        <f t="shared" si="29"/>
        <v>75</v>
      </c>
      <c r="E99" s="210">
        <f t="shared" si="29"/>
        <v>180</v>
      </c>
      <c r="F99" s="10"/>
      <c r="G99" s="211"/>
      <c r="H99" s="211"/>
      <c r="I99" s="211"/>
      <c r="J99" s="227" t="s">
        <v>34</v>
      </c>
      <c r="K99" s="213">
        <f t="shared" si="30"/>
        <v>0</v>
      </c>
      <c r="L99" s="213">
        <f t="shared" si="31"/>
        <v>0</v>
      </c>
      <c r="M99" s="214">
        <f t="shared" si="31"/>
        <v>0</v>
      </c>
      <c r="N99" s="214">
        <f t="shared" si="31"/>
        <v>0</v>
      </c>
      <c r="O99" s="213">
        <f t="shared" si="31"/>
        <v>0</v>
      </c>
      <c r="P99" s="213">
        <f t="shared" si="31"/>
        <v>0</v>
      </c>
      <c r="Q99" s="214">
        <f t="shared" si="31"/>
        <v>0</v>
      </c>
      <c r="R99" s="214">
        <f t="shared" si="31"/>
        <v>0</v>
      </c>
      <c r="S99" s="213">
        <f t="shared" si="31"/>
        <v>0</v>
      </c>
      <c r="T99" s="213">
        <f t="shared" si="31"/>
        <v>0</v>
      </c>
      <c r="U99" s="214">
        <f t="shared" si="31"/>
        <v>0</v>
      </c>
      <c r="V99" s="214">
        <f t="shared" si="31"/>
        <v>0</v>
      </c>
      <c r="W99" s="213">
        <f t="shared" si="31"/>
        <v>0</v>
      </c>
      <c r="X99" s="213">
        <f t="shared" si="31"/>
        <v>0</v>
      </c>
      <c r="Y99" s="214">
        <f t="shared" si="31"/>
        <v>0</v>
      </c>
      <c r="Z99" s="214">
        <f t="shared" si="31"/>
        <v>0</v>
      </c>
      <c r="AA99" s="192"/>
      <c r="AB99" s="192"/>
      <c r="AC99" s="192"/>
      <c r="AD99" s="192"/>
      <c r="AE99" s="192"/>
      <c r="AF99" s="192"/>
      <c r="AG99" s="192"/>
      <c r="AH99" s="167"/>
      <c r="AI99" s="167"/>
      <c r="AJ99" s="167"/>
      <c r="AK99" s="167"/>
      <c r="AL99" s="167"/>
      <c r="AM99" s="173"/>
      <c r="AN99" s="8"/>
      <c r="AO99" s="8"/>
      <c r="AP99" s="8"/>
      <c r="AQ99" s="8"/>
      <c r="AR99" s="8"/>
      <c r="AS99" s="8"/>
      <c r="AT99" s="8"/>
      <c r="AU99" s="8"/>
      <c r="AV99" s="8"/>
      <c r="AW99" s="8"/>
      <c r="AX99" s="8"/>
      <c r="AY99" s="8"/>
      <c r="AZ99" s="9"/>
      <c r="BA99" s="8"/>
      <c r="BB99" s="8"/>
      <c r="BH99" s="1" t="s">
        <v>115</v>
      </c>
      <c r="BZ99" s="7"/>
      <c r="CA99" s="7"/>
    </row>
    <row r="100" spans="2:79" s="1" customFormat="1">
      <c r="B100" s="135" t="s">
        <v>43</v>
      </c>
      <c r="C100" s="209">
        <f t="shared" si="29"/>
        <v>12</v>
      </c>
      <c r="D100" s="209">
        <f t="shared" si="29"/>
        <v>20</v>
      </c>
      <c r="E100" s="210">
        <f t="shared" si="29"/>
        <v>120</v>
      </c>
      <c r="F100" s="10"/>
      <c r="G100" s="211"/>
      <c r="H100" s="211"/>
      <c r="I100" s="211"/>
      <c r="J100" s="227" t="s">
        <v>38</v>
      </c>
      <c r="K100" s="213">
        <f t="shared" si="30"/>
        <v>0</v>
      </c>
      <c r="L100" s="213">
        <f t="shared" si="31"/>
        <v>0</v>
      </c>
      <c r="M100" s="214">
        <f t="shared" si="31"/>
        <v>0</v>
      </c>
      <c r="N100" s="214">
        <f t="shared" si="31"/>
        <v>0</v>
      </c>
      <c r="O100" s="213">
        <f t="shared" si="31"/>
        <v>0</v>
      </c>
      <c r="P100" s="213">
        <f t="shared" si="31"/>
        <v>0</v>
      </c>
      <c r="Q100" s="214">
        <f t="shared" si="31"/>
        <v>0</v>
      </c>
      <c r="R100" s="214">
        <f t="shared" si="31"/>
        <v>0</v>
      </c>
      <c r="S100" s="213">
        <f t="shared" si="31"/>
        <v>0</v>
      </c>
      <c r="T100" s="213">
        <f t="shared" si="31"/>
        <v>0</v>
      </c>
      <c r="U100" s="214">
        <f t="shared" si="31"/>
        <v>0</v>
      </c>
      <c r="V100" s="214">
        <f t="shared" si="31"/>
        <v>0</v>
      </c>
      <c r="W100" s="213">
        <f t="shared" si="31"/>
        <v>0</v>
      </c>
      <c r="X100" s="213">
        <f t="shared" si="31"/>
        <v>0</v>
      </c>
      <c r="Y100" s="214">
        <f t="shared" si="31"/>
        <v>0</v>
      </c>
      <c r="Z100" s="214">
        <f t="shared" si="31"/>
        <v>0</v>
      </c>
      <c r="AA100" s="192"/>
      <c r="AB100" s="192"/>
      <c r="AC100" s="192"/>
      <c r="AD100" s="192"/>
      <c r="AE100" s="192"/>
      <c r="AF100" s="192"/>
      <c r="AG100" s="192"/>
      <c r="AH100" s="167"/>
      <c r="AI100" s="167"/>
      <c r="AJ100" s="167"/>
      <c r="AK100" s="167"/>
      <c r="AL100" s="167"/>
      <c r="AM100" s="173"/>
      <c r="AN100" s="8"/>
      <c r="AO100" s="8"/>
      <c r="AP100" s="8"/>
      <c r="AQ100" s="8"/>
      <c r="AR100" s="8"/>
      <c r="AS100" s="8"/>
      <c r="AT100" s="8"/>
      <c r="AU100" s="8"/>
      <c r="AV100" s="8"/>
      <c r="AW100" s="8"/>
      <c r="AX100" s="8"/>
      <c r="AY100" s="8"/>
      <c r="AZ100" s="9"/>
      <c r="BA100" s="8"/>
      <c r="BB100" s="8"/>
      <c r="BF100" s="228" t="s">
        <v>117</v>
      </c>
      <c r="BG100" s="228" t="s">
        <v>118</v>
      </c>
      <c r="BH100" s="228" t="s">
        <v>119</v>
      </c>
      <c r="BI100" s="228" t="s">
        <v>120</v>
      </c>
      <c r="BJ100" s="228" t="s">
        <v>120</v>
      </c>
      <c r="BK100" s="228" t="s">
        <v>120</v>
      </c>
      <c r="BL100" s="228" t="s">
        <v>120</v>
      </c>
      <c r="BM100" s="228" t="s">
        <v>120</v>
      </c>
      <c r="BZ100" s="7"/>
      <c r="CA100" s="7"/>
    </row>
    <row r="101" spans="2:79" s="1" customFormat="1" ht="16.5" thickBot="1">
      <c r="B101" s="229" t="s">
        <v>45</v>
      </c>
      <c r="C101" s="230">
        <f t="shared" si="29"/>
        <v>4</v>
      </c>
      <c r="D101" s="230">
        <f t="shared" si="29"/>
        <v>16</v>
      </c>
      <c r="E101" s="231">
        <f t="shared" si="29"/>
        <v>100</v>
      </c>
      <c r="F101" s="10"/>
      <c r="G101" s="211"/>
      <c r="H101" s="211"/>
      <c r="I101" s="211"/>
      <c r="J101" s="224" t="s">
        <v>43</v>
      </c>
      <c r="K101" s="213">
        <f t="shared" si="30"/>
        <v>0</v>
      </c>
      <c r="L101" s="213">
        <f t="shared" si="31"/>
        <v>0</v>
      </c>
      <c r="M101" s="214">
        <f t="shared" si="31"/>
        <v>0</v>
      </c>
      <c r="N101" s="214">
        <f t="shared" si="31"/>
        <v>0</v>
      </c>
      <c r="O101" s="213">
        <f t="shared" si="31"/>
        <v>0</v>
      </c>
      <c r="P101" s="213">
        <f t="shared" si="31"/>
        <v>0</v>
      </c>
      <c r="Q101" s="214">
        <f t="shared" si="31"/>
        <v>0</v>
      </c>
      <c r="R101" s="214">
        <f t="shared" si="31"/>
        <v>0</v>
      </c>
      <c r="S101" s="213">
        <f t="shared" si="31"/>
        <v>0</v>
      </c>
      <c r="T101" s="213">
        <f t="shared" si="31"/>
        <v>0</v>
      </c>
      <c r="U101" s="214">
        <f t="shared" si="31"/>
        <v>0</v>
      </c>
      <c r="V101" s="214">
        <f t="shared" si="31"/>
        <v>0</v>
      </c>
      <c r="W101" s="213">
        <f t="shared" si="31"/>
        <v>0</v>
      </c>
      <c r="X101" s="213">
        <f t="shared" si="31"/>
        <v>0</v>
      </c>
      <c r="Y101" s="214">
        <f t="shared" si="31"/>
        <v>0</v>
      </c>
      <c r="Z101" s="214">
        <f t="shared" si="31"/>
        <v>0</v>
      </c>
      <c r="AA101" s="192"/>
      <c r="AB101" s="192"/>
      <c r="AC101" s="192"/>
      <c r="AD101" s="192"/>
      <c r="AE101" s="192"/>
      <c r="AF101" s="192"/>
      <c r="AG101" s="192"/>
      <c r="AH101" s="167"/>
      <c r="AI101" s="167"/>
      <c r="AJ101" s="167"/>
      <c r="AK101" s="167"/>
      <c r="AL101" s="167"/>
      <c r="AM101" s="173"/>
      <c r="AN101" s="8"/>
      <c r="AO101" s="8"/>
      <c r="AP101" s="8"/>
      <c r="AQ101" s="8"/>
      <c r="AR101" s="8"/>
      <c r="AS101" s="8"/>
      <c r="AT101" s="8"/>
      <c r="AU101" s="8"/>
      <c r="AV101" s="8"/>
      <c r="AW101" s="8"/>
      <c r="AX101" s="8"/>
      <c r="AY101" s="8"/>
      <c r="AZ101" s="9"/>
      <c r="BA101" s="8"/>
      <c r="BB101" s="8"/>
      <c r="BE101" s="1" t="s">
        <v>116</v>
      </c>
      <c r="BF101" s="232">
        <f t="shared" ref="BF101:BF116" si="32">K87</f>
        <v>0</v>
      </c>
      <c r="BG101" s="232">
        <v>0</v>
      </c>
      <c r="BH101" s="232">
        <v>4</v>
      </c>
      <c r="BI101" s="232">
        <v>0</v>
      </c>
      <c r="BJ101" s="232">
        <v>0</v>
      </c>
      <c r="BK101" s="232">
        <v>0</v>
      </c>
      <c r="BL101" s="232">
        <v>0</v>
      </c>
      <c r="BM101" s="232">
        <v>0</v>
      </c>
      <c r="BZ101" s="7"/>
      <c r="CA101" s="7"/>
    </row>
    <row r="102" spans="2:79" s="1" customFormat="1">
      <c r="B102" s="233" t="s">
        <v>121</v>
      </c>
      <c r="C102" s="234">
        <f>SUM(C86:C101)</f>
        <v>171</v>
      </c>
      <c r="D102" s="234">
        <f>SUM(D86:D101)</f>
        <v>358</v>
      </c>
      <c r="E102" s="234">
        <f>SUM(E86:E101)</f>
        <v>1711</v>
      </c>
      <c r="F102" s="10"/>
      <c r="G102" s="211"/>
      <c r="H102" s="211"/>
      <c r="I102" s="211"/>
      <c r="J102" s="215" t="s">
        <v>45</v>
      </c>
      <c r="K102" s="213">
        <f t="shared" si="30"/>
        <v>0</v>
      </c>
      <c r="L102" s="213">
        <f t="shared" si="31"/>
        <v>0</v>
      </c>
      <c r="M102" s="214">
        <f t="shared" si="31"/>
        <v>0</v>
      </c>
      <c r="N102" s="214">
        <f t="shared" si="31"/>
        <v>0</v>
      </c>
      <c r="O102" s="213">
        <f t="shared" si="31"/>
        <v>0</v>
      </c>
      <c r="P102" s="213">
        <f t="shared" si="31"/>
        <v>0</v>
      </c>
      <c r="Q102" s="214">
        <f t="shared" si="31"/>
        <v>0</v>
      </c>
      <c r="R102" s="214">
        <f t="shared" si="31"/>
        <v>0</v>
      </c>
      <c r="S102" s="213">
        <f t="shared" si="31"/>
        <v>0</v>
      </c>
      <c r="T102" s="213">
        <f t="shared" si="31"/>
        <v>0</v>
      </c>
      <c r="U102" s="214">
        <f t="shared" si="31"/>
        <v>0</v>
      </c>
      <c r="V102" s="214">
        <f t="shared" si="31"/>
        <v>0</v>
      </c>
      <c r="W102" s="213">
        <f t="shared" si="31"/>
        <v>0</v>
      </c>
      <c r="X102" s="213">
        <f t="shared" si="31"/>
        <v>0</v>
      </c>
      <c r="Y102" s="214">
        <f t="shared" si="31"/>
        <v>0</v>
      </c>
      <c r="Z102" s="214">
        <f t="shared" si="31"/>
        <v>0</v>
      </c>
      <c r="AA102" s="192"/>
      <c r="AB102" s="192"/>
      <c r="AC102" s="192"/>
      <c r="AD102" s="192"/>
      <c r="AE102" s="192"/>
      <c r="AF102" s="192"/>
      <c r="AG102" s="192"/>
      <c r="AH102" s="167"/>
      <c r="AI102" s="167"/>
      <c r="AJ102" s="167"/>
      <c r="AK102" s="167"/>
      <c r="AL102" s="167"/>
      <c r="AM102" s="173"/>
      <c r="AN102" s="8"/>
      <c r="AO102" s="8"/>
      <c r="AP102" s="8"/>
      <c r="AQ102" s="8"/>
      <c r="AR102" s="8"/>
      <c r="AS102" s="8"/>
      <c r="AT102" s="8"/>
      <c r="AU102" s="8"/>
      <c r="AV102" s="8"/>
      <c r="AW102" s="8"/>
      <c r="AX102" s="8"/>
      <c r="AY102" s="8"/>
      <c r="AZ102" s="9"/>
      <c r="BA102" s="8"/>
      <c r="BB102" s="8"/>
      <c r="BE102" s="1" t="s">
        <v>22</v>
      </c>
      <c r="BF102" s="232">
        <f t="shared" si="32"/>
        <v>0</v>
      </c>
      <c r="BG102" s="232">
        <v>1</v>
      </c>
      <c r="BH102" s="232">
        <v>1</v>
      </c>
      <c r="BI102" s="232">
        <v>0</v>
      </c>
      <c r="BJ102" s="232">
        <v>0</v>
      </c>
      <c r="BK102" s="232">
        <v>0</v>
      </c>
      <c r="BL102" s="232">
        <v>0</v>
      </c>
      <c r="BM102" s="232">
        <v>0</v>
      </c>
      <c r="BZ102" s="7"/>
      <c r="CA102" s="7"/>
    </row>
    <row r="103" spans="2:79" s="1" customFormat="1">
      <c r="B103" s="235"/>
      <c r="C103" s="236"/>
      <c r="D103" s="236"/>
      <c r="E103" s="236"/>
      <c r="F103" s="10"/>
      <c r="G103" s="189"/>
      <c r="H103" s="189"/>
      <c r="I103" s="189"/>
      <c r="J103" s="190" t="s">
        <v>121</v>
      </c>
      <c r="K103" s="237">
        <f t="shared" ref="K103:P103" si="33">SUM(K87:K102)</f>
        <v>0</v>
      </c>
      <c r="L103" s="237">
        <f t="shared" si="33"/>
        <v>0</v>
      </c>
      <c r="M103" s="190">
        <f t="shared" si="33"/>
        <v>0</v>
      </c>
      <c r="N103" s="190">
        <f t="shared" si="33"/>
        <v>0</v>
      </c>
      <c r="O103" s="237">
        <f t="shared" si="33"/>
        <v>0</v>
      </c>
      <c r="P103" s="237">
        <f t="shared" si="33"/>
        <v>0</v>
      </c>
      <c r="Q103" s="190">
        <f t="shared" ref="Q103:Z103" si="34">SUM(Q87:Q102)</f>
        <v>0</v>
      </c>
      <c r="R103" s="190">
        <f t="shared" si="34"/>
        <v>0</v>
      </c>
      <c r="S103" s="237">
        <f t="shared" si="34"/>
        <v>0</v>
      </c>
      <c r="T103" s="237">
        <f t="shared" si="34"/>
        <v>0</v>
      </c>
      <c r="U103" s="190">
        <f t="shared" si="34"/>
        <v>0</v>
      </c>
      <c r="V103" s="190">
        <f t="shared" si="34"/>
        <v>0</v>
      </c>
      <c r="W103" s="237">
        <f t="shared" si="34"/>
        <v>0</v>
      </c>
      <c r="X103" s="237">
        <f t="shared" si="34"/>
        <v>0</v>
      </c>
      <c r="Y103" s="190">
        <f t="shared" si="34"/>
        <v>0</v>
      </c>
      <c r="Z103" s="190">
        <f t="shared" si="34"/>
        <v>0</v>
      </c>
      <c r="AA103" s="190"/>
      <c r="AB103" s="192"/>
      <c r="AC103" s="192"/>
      <c r="AD103" s="192"/>
      <c r="AE103" s="192"/>
      <c r="AF103" s="192"/>
      <c r="AG103" s="192"/>
      <c r="AH103" s="167"/>
      <c r="AI103" s="167"/>
      <c r="AJ103" s="167"/>
      <c r="AK103" s="167"/>
      <c r="AL103" s="167"/>
      <c r="AM103" s="173"/>
      <c r="AN103" s="8"/>
      <c r="AO103" s="8"/>
      <c r="AP103" s="8"/>
      <c r="AQ103" s="8"/>
      <c r="AR103" s="8"/>
      <c r="AS103" s="8"/>
      <c r="AT103" s="8"/>
      <c r="AU103" s="8"/>
      <c r="AV103" s="8"/>
      <c r="AW103" s="8"/>
      <c r="AX103" s="8"/>
      <c r="AY103" s="8"/>
      <c r="AZ103" s="9"/>
      <c r="BA103" s="8"/>
      <c r="BB103" s="8"/>
      <c r="BE103" s="1" t="s">
        <v>26</v>
      </c>
      <c r="BF103" s="232">
        <f t="shared" si="32"/>
        <v>0</v>
      </c>
      <c r="BG103" s="232">
        <v>0</v>
      </c>
      <c r="BH103" s="232">
        <v>0</v>
      </c>
      <c r="BI103" s="232">
        <v>0</v>
      </c>
      <c r="BJ103" s="232">
        <v>0</v>
      </c>
      <c r="BK103" s="232">
        <v>0</v>
      </c>
      <c r="BL103" s="232">
        <v>0</v>
      </c>
      <c r="BM103" s="232">
        <v>0</v>
      </c>
      <c r="BZ103" s="7"/>
      <c r="CA103" s="7"/>
    </row>
    <row r="104" spans="2:79" s="1" customFormat="1">
      <c r="B104" s="10"/>
      <c r="C104" s="10" t="s">
        <v>122</v>
      </c>
      <c r="D104" s="10"/>
      <c r="E104" s="10"/>
      <c r="F104" s="10"/>
      <c r="G104" s="189"/>
      <c r="H104" s="189"/>
      <c r="I104" s="189"/>
      <c r="J104" s="190" t="s">
        <v>123</v>
      </c>
      <c r="K104" s="285">
        <f t="shared" ref="K104:Z104" si="35">K103/(VDSR.Total.Cores/2)</f>
        <v>0</v>
      </c>
      <c r="L104" s="285">
        <f t="shared" si="35"/>
        <v>0</v>
      </c>
      <c r="M104" s="286">
        <f t="shared" si="35"/>
        <v>0</v>
      </c>
      <c r="N104" s="286">
        <f t="shared" si="35"/>
        <v>0</v>
      </c>
      <c r="O104" s="285">
        <f t="shared" si="35"/>
        <v>0</v>
      </c>
      <c r="P104" s="285">
        <f t="shared" si="35"/>
        <v>0</v>
      </c>
      <c r="Q104" s="286">
        <f t="shared" si="35"/>
        <v>0</v>
      </c>
      <c r="R104" s="286">
        <f t="shared" si="35"/>
        <v>0</v>
      </c>
      <c r="S104" s="285">
        <f t="shared" si="35"/>
        <v>0</v>
      </c>
      <c r="T104" s="285">
        <f t="shared" si="35"/>
        <v>0</v>
      </c>
      <c r="U104" s="286">
        <f t="shared" si="35"/>
        <v>0</v>
      </c>
      <c r="V104" s="286">
        <f t="shared" si="35"/>
        <v>0</v>
      </c>
      <c r="W104" s="285">
        <f t="shared" si="35"/>
        <v>0</v>
      </c>
      <c r="X104" s="285">
        <f t="shared" si="35"/>
        <v>0</v>
      </c>
      <c r="Y104" s="286">
        <f t="shared" si="35"/>
        <v>0</v>
      </c>
      <c r="Z104" s="286">
        <f t="shared" si="35"/>
        <v>0</v>
      </c>
      <c r="AA104" s="216"/>
      <c r="AB104" s="192"/>
      <c r="AC104" s="192"/>
      <c r="AD104" s="192"/>
      <c r="AE104" s="192"/>
      <c r="AF104" s="192"/>
      <c r="AG104" s="192"/>
      <c r="AH104" s="167"/>
      <c r="AI104" s="167"/>
      <c r="AJ104" s="167"/>
      <c r="AK104" s="167"/>
      <c r="AL104" s="167"/>
      <c r="AM104" s="173"/>
      <c r="AN104" s="8"/>
      <c r="AO104" s="8"/>
      <c r="AP104" s="8"/>
      <c r="AQ104" s="8"/>
      <c r="AR104" s="8"/>
      <c r="AS104" s="8"/>
      <c r="AT104" s="8"/>
      <c r="AU104" s="8"/>
      <c r="AV104" s="8"/>
      <c r="AW104" s="8"/>
      <c r="AX104" s="8"/>
      <c r="AY104" s="8"/>
      <c r="AZ104" s="9"/>
      <c r="BA104" s="8"/>
      <c r="BB104" s="8"/>
      <c r="BE104" s="1" t="s">
        <v>30</v>
      </c>
      <c r="BF104" s="232">
        <f t="shared" si="32"/>
        <v>0</v>
      </c>
      <c r="BG104" s="232">
        <v>0</v>
      </c>
      <c r="BH104" s="232">
        <v>0</v>
      </c>
      <c r="BI104" s="232">
        <v>0</v>
      </c>
      <c r="BJ104" s="232">
        <v>0</v>
      </c>
      <c r="BK104" s="232">
        <v>0</v>
      </c>
      <c r="BL104" s="232">
        <v>0</v>
      </c>
      <c r="BM104" s="232">
        <v>0</v>
      </c>
      <c r="BZ104" s="7"/>
      <c r="CA104" s="7"/>
    </row>
    <row r="105" spans="2:79" s="1" customFormat="1" ht="16.5" thickBot="1">
      <c r="B105" s="10"/>
      <c r="C105" s="10"/>
      <c r="D105" s="10"/>
      <c r="E105" s="10"/>
      <c r="F105" s="10"/>
      <c r="G105" s="238"/>
      <c r="H105" s="238"/>
      <c r="I105" s="238"/>
      <c r="J105" s="239"/>
      <c r="K105" s="240"/>
      <c r="L105" s="220"/>
      <c r="M105" s="220"/>
      <c r="N105" s="220"/>
      <c r="O105" s="220"/>
      <c r="P105" s="220"/>
      <c r="Q105" s="220"/>
      <c r="R105" s="220"/>
      <c r="S105" s="220"/>
      <c r="T105" s="220"/>
      <c r="U105" s="220"/>
      <c r="V105" s="220"/>
      <c r="W105" s="220"/>
      <c r="X105" s="220"/>
      <c r="Y105" s="220"/>
      <c r="Z105" s="220"/>
      <c r="AA105" s="220"/>
      <c r="AB105" s="192"/>
      <c r="AC105" s="192"/>
      <c r="AD105" s="192"/>
      <c r="AE105" s="192"/>
      <c r="AF105" s="192"/>
      <c r="AG105" s="192"/>
      <c r="AH105" s="167"/>
      <c r="AI105" s="167"/>
      <c r="AJ105" s="167"/>
      <c r="AK105" s="167"/>
      <c r="AL105" s="167"/>
      <c r="AM105" s="173"/>
      <c r="AN105" s="8"/>
      <c r="AO105" s="8"/>
      <c r="AP105" s="8"/>
      <c r="AQ105" s="8"/>
      <c r="AR105" s="8"/>
      <c r="AS105" s="8"/>
      <c r="AT105" s="8"/>
      <c r="AU105" s="8"/>
      <c r="AV105" s="8"/>
      <c r="AW105" s="8"/>
      <c r="AX105" s="8"/>
      <c r="AY105" s="8"/>
      <c r="AZ105" s="9"/>
      <c r="BA105" s="8"/>
      <c r="BB105" s="8"/>
      <c r="BE105" s="1" t="s">
        <v>33</v>
      </c>
      <c r="BF105" s="232">
        <f t="shared" si="32"/>
        <v>0</v>
      </c>
      <c r="BG105" s="232">
        <v>0</v>
      </c>
      <c r="BH105" s="232">
        <v>0</v>
      </c>
      <c r="BI105" s="232">
        <v>4</v>
      </c>
      <c r="BJ105" s="232">
        <v>4</v>
      </c>
      <c r="BK105" s="232">
        <v>4</v>
      </c>
      <c r="BL105" s="232">
        <v>4</v>
      </c>
      <c r="BM105" s="232">
        <v>4</v>
      </c>
      <c r="BZ105" s="7"/>
      <c r="CA105" s="7"/>
    </row>
    <row r="106" spans="2:79" s="1" customFormat="1" ht="30">
      <c r="B106" s="10"/>
      <c r="C106" s="273" t="s">
        <v>124</v>
      </c>
      <c r="D106" s="274"/>
      <c r="E106" s="274"/>
      <c r="F106" s="275"/>
      <c r="G106" s="238"/>
      <c r="H106" s="238"/>
      <c r="I106" s="238"/>
      <c r="J106" s="190"/>
      <c r="K106" s="199"/>
      <c r="L106" s="199" t="s">
        <v>125</v>
      </c>
      <c r="M106" s="199"/>
      <c r="N106" s="199"/>
      <c r="O106" s="199"/>
      <c r="P106" s="199"/>
      <c r="Q106" s="199"/>
      <c r="R106" s="199"/>
      <c r="S106" s="199"/>
      <c r="T106" s="199"/>
      <c r="U106" s="199"/>
      <c r="V106" s="199"/>
      <c r="W106" s="199"/>
      <c r="X106" s="199"/>
      <c r="Y106" s="199"/>
      <c r="Z106" s="199"/>
      <c r="AA106" s="199"/>
      <c r="AB106" s="192"/>
      <c r="AC106" s="192"/>
      <c r="AD106" s="192"/>
      <c r="AE106" s="192"/>
      <c r="AF106" s="192"/>
      <c r="AG106" s="192"/>
      <c r="AH106" s="167"/>
      <c r="AI106" s="167"/>
      <c r="AJ106" s="167"/>
      <c r="AK106" s="167"/>
      <c r="AL106" s="167"/>
      <c r="AM106" s="173"/>
      <c r="AN106" s="8"/>
      <c r="AO106" s="8"/>
      <c r="AP106" s="8"/>
      <c r="AQ106" s="8"/>
      <c r="AR106" s="8"/>
      <c r="AS106" s="8"/>
      <c r="AT106" s="8"/>
      <c r="AU106" s="8"/>
      <c r="AV106" s="8"/>
      <c r="AW106" s="8"/>
      <c r="AX106" s="8"/>
      <c r="AY106" s="8"/>
      <c r="AZ106" s="9"/>
      <c r="BA106" s="8"/>
      <c r="BB106" s="8"/>
      <c r="BE106" s="1" t="s">
        <v>37</v>
      </c>
      <c r="BF106" s="232">
        <f t="shared" si="32"/>
        <v>0</v>
      </c>
      <c r="BG106" s="232">
        <v>0</v>
      </c>
      <c r="BH106" s="232">
        <v>0</v>
      </c>
      <c r="BI106" s="232">
        <v>0</v>
      </c>
      <c r="BJ106" s="232">
        <v>0</v>
      </c>
      <c r="BK106" s="232">
        <v>0</v>
      </c>
      <c r="BL106" s="232">
        <v>0</v>
      </c>
      <c r="BM106" s="232">
        <v>0</v>
      </c>
      <c r="BZ106" s="7"/>
      <c r="CA106" s="7"/>
    </row>
    <row r="107" spans="2:79" s="1" customFormat="1" ht="30">
      <c r="B107" s="10"/>
      <c r="C107" s="276" t="s">
        <v>126</v>
      </c>
      <c r="D107" s="277" t="s">
        <v>127</v>
      </c>
      <c r="E107" s="277" t="s">
        <v>85</v>
      </c>
      <c r="F107" s="278" t="s">
        <v>9</v>
      </c>
      <c r="G107" s="241"/>
      <c r="H107" s="241"/>
      <c r="I107" s="241"/>
      <c r="J107" s="190"/>
      <c r="K107" s="204" t="s">
        <v>63</v>
      </c>
      <c r="L107" s="204" t="s">
        <v>64</v>
      </c>
      <c r="M107" s="205" t="s">
        <v>65</v>
      </c>
      <c r="N107" s="205" t="s">
        <v>66</v>
      </c>
      <c r="O107" s="204" t="s">
        <v>67</v>
      </c>
      <c r="P107" s="204" t="s">
        <v>68</v>
      </c>
      <c r="Q107" s="205" t="s">
        <v>69</v>
      </c>
      <c r="R107" s="205" t="s">
        <v>70</v>
      </c>
      <c r="S107" s="204" t="s">
        <v>71</v>
      </c>
      <c r="T107" s="204" t="s">
        <v>72</v>
      </c>
      <c r="U107" s="205" t="s">
        <v>73</v>
      </c>
      <c r="V107" s="205" t="s">
        <v>74</v>
      </c>
      <c r="W107" s="204" t="s">
        <v>75</v>
      </c>
      <c r="X107" s="204" t="s">
        <v>76</v>
      </c>
      <c r="Y107" s="205" t="s">
        <v>77</v>
      </c>
      <c r="Z107" s="205" t="s">
        <v>78</v>
      </c>
      <c r="AA107" s="206"/>
      <c r="AB107" s="192"/>
      <c r="AC107" s="192"/>
      <c r="AD107" s="192"/>
      <c r="AE107" s="192"/>
      <c r="AF107" s="192"/>
      <c r="AG107" s="192"/>
      <c r="AH107" s="167"/>
      <c r="AI107" s="167"/>
      <c r="AJ107" s="167"/>
      <c r="AK107" s="167"/>
      <c r="AL107" s="167"/>
      <c r="AM107" s="173"/>
      <c r="AN107" s="8"/>
      <c r="AO107" s="8"/>
      <c r="AP107" s="8"/>
      <c r="AQ107" s="8"/>
      <c r="AR107" s="8"/>
      <c r="AS107" s="8"/>
      <c r="AT107" s="8"/>
      <c r="AU107" s="8"/>
      <c r="AV107" s="8"/>
      <c r="AW107" s="8"/>
      <c r="AX107" s="8"/>
      <c r="AY107" s="8"/>
      <c r="AZ107" s="9"/>
      <c r="BA107" s="8"/>
      <c r="BB107" s="8"/>
      <c r="BE107" s="1" t="s">
        <v>42</v>
      </c>
      <c r="BF107" s="232">
        <f t="shared" si="32"/>
        <v>0</v>
      </c>
      <c r="BG107" s="232">
        <v>1</v>
      </c>
      <c r="BH107" s="232">
        <v>0</v>
      </c>
      <c r="BI107" s="232">
        <v>4</v>
      </c>
      <c r="BJ107" s="232">
        <v>4</v>
      </c>
      <c r="BK107" s="232">
        <v>4</v>
      </c>
      <c r="BL107" s="232">
        <v>4</v>
      </c>
      <c r="BM107" s="232">
        <v>4</v>
      </c>
      <c r="BZ107" s="7"/>
      <c r="CA107" s="7"/>
    </row>
    <row r="108" spans="2:79" s="1" customFormat="1">
      <c r="B108" s="10"/>
      <c r="C108" s="279" t="s">
        <v>128</v>
      </c>
      <c r="D108" s="280">
        <v>32</v>
      </c>
      <c r="E108" s="280">
        <v>128</v>
      </c>
      <c r="F108" s="281">
        <v>600</v>
      </c>
      <c r="G108" s="241"/>
      <c r="H108" s="241"/>
      <c r="I108" s="241"/>
      <c r="J108" s="212" t="s">
        <v>116</v>
      </c>
      <c r="K108" s="213">
        <f t="shared" ref="K108:K115" si="36">$E17*$U5</f>
        <v>0</v>
      </c>
      <c r="L108" s="213">
        <f t="shared" ref="L108:L115" si="37">$F17*$U5</f>
        <v>0</v>
      </c>
      <c r="M108" s="214">
        <f t="shared" ref="M108:M115" si="38">$G17*$U5</f>
        <v>0</v>
      </c>
      <c r="N108" s="214">
        <f t="shared" ref="N108:N115" si="39">$H17*$U5</f>
        <v>0</v>
      </c>
      <c r="O108" s="213">
        <f t="shared" ref="O108:Z115" si="40">I17*$U5</f>
        <v>0</v>
      </c>
      <c r="P108" s="213">
        <f t="shared" si="40"/>
        <v>0</v>
      </c>
      <c r="Q108" s="214">
        <f t="shared" si="40"/>
        <v>0</v>
      </c>
      <c r="R108" s="214">
        <f t="shared" si="40"/>
        <v>0</v>
      </c>
      <c r="S108" s="213">
        <f t="shared" si="40"/>
        <v>0</v>
      </c>
      <c r="T108" s="213">
        <f t="shared" si="40"/>
        <v>0</v>
      </c>
      <c r="U108" s="214">
        <f t="shared" si="40"/>
        <v>0</v>
      </c>
      <c r="V108" s="214">
        <f t="shared" si="40"/>
        <v>0</v>
      </c>
      <c r="W108" s="213">
        <f t="shared" si="40"/>
        <v>0</v>
      </c>
      <c r="X108" s="213">
        <f t="shared" si="40"/>
        <v>0</v>
      </c>
      <c r="Y108" s="214">
        <f t="shared" si="40"/>
        <v>0</v>
      </c>
      <c r="Z108" s="214">
        <f t="shared" si="40"/>
        <v>0</v>
      </c>
      <c r="AA108" s="192"/>
      <c r="AB108" s="190"/>
      <c r="AC108" s="190"/>
      <c r="AD108" s="190"/>
      <c r="AE108" s="190"/>
      <c r="AF108" s="190"/>
      <c r="AG108" s="190"/>
      <c r="AH108" s="5"/>
      <c r="AI108" s="5"/>
      <c r="AJ108" s="5"/>
      <c r="AK108" s="5"/>
      <c r="AL108" s="5"/>
      <c r="AN108" s="8"/>
      <c r="AO108" s="8"/>
      <c r="AP108" s="8"/>
      <c r="AQ108" s="8"/>
      <c r="AR108" s="8"/>
      <c r="AS108" s="8"/>
      <c r="AT108" s="8"/>
      <c r="AU108" s="8"/>
      <c r="AV108" s="8"/>
      <c r="AW108" s="8"/>
      <c r="AX108" s="8"/>
      <c r="AY108" s="8"/>
      <c r="AZ108" s="9"/>
      <c r="BA108" s="8"/>
      <c r="BB108" s="8"/>
      <c r="BE108" s="1" t="s">
        <v>16</v>
      </c>
      <c r="BF108" s="232">
        <f t="shared" si="32"/>
        <v>0</v>
      </c>
      <c r="BG108" s="232"/>
      <c r="BH108" s="232">
        <v>12</v>
      </c>
      <c r="BI108" s="232">
        <v>24</v>
      </c>
      <c r="BJ108" s="232">
        <v>24</v>
      </c>
      <c r="BK108" s="232">
        <v>24</v>
      </c>
      <c r="BL108" s="232">
        <v>24</v>
      </c>
      <c r="BM108" s="232">
        <v>24</v>
      </c>
      <c r="BZ108" s="7"/>
      <c r="CA108" s="7"/>
    </row>
    <row r="109" spans="2:79" s="1" customFormat="1">
      <c r="B109" s="10"/>
      <c r="C109" s="279" t="s">
        <v>129</v>
      </c>
      <c r="D109" s="280">
        <v>32</v>
      </c>
      <c r="E109" s="280">
        <v>128</v>
      </c>
      <c r="F109" s="281">
        <v>600</v>
      </c>
      <c r="G109" s="241"/>
      <c r="H109" s="241"/>
      <c r="I109" s="241"/>
      <c r="J109" s="212" t="s">
        <v>22</v>
      </c>
      <c r="K109" s="213">
        <f t="shared" si="36"/>
        <v>0</v>
      </c>
      <c r="L109" s="213">
        <f t="shared" si="37"/>
        <v>0</v>
      </c>
      <c r="M109" s="214">
        <f t="shared" si="38"/>
        <v>0</v>
      </c>
      <c r="N109" s="214">
        <f t="shared" si="39"/>
        <v>0</v>
      </c>
      <c r="O109" s="213">
        <f t="shared" si="40"/>
        <v>0</v>
      </c>
      <c r="P109" s="213">
        <f t="shared" si="40"/>
        <v>0</v>
      </c>
      <c r="Q109" s="214">
        <f t="shared" si="40"/>
        <v>0</v>
      </c>
      <c r="R109" s="214">
        <f t="shared" si="40"/>
        <v>0</v>
      </c>
      <c r="S109" s="213">
        <f t="shared" si="40"/>
        <v>0</v>
      </c>
      <c r="T109" s="213">
        <f t="shared" si="40"/>
        <v>0</v>
      </c>
      <c r="U109" s="214">
        <f t="shared" si="40"/>
        <v>0</v>
      </c>
      <c r="V109" s="214">
        <f t="shared" si="40"/>
        <v>0</v>
      </c>
      <c r="W109" s="213">
        <f t="shared" si="40"/>
        <v>0</v>
      </c>
      <c r="X109" s="213">
        <f t="shared" si="40"/>
        <v>0</v>
      </c>
      <c r="Y109" s="214">
        <f t="shared" si="40"/>
        <v>0</v>
      </c>
      <c r="Z109" s="214">
        <f t="shared" si="40"/>
        <v>0</v>
      </c>
      <c r="AA109" s="192"/>
      <c r="AB109" s="216"/>
      <c r="AC109" s="216"/>
      <c r="AD109" s="216"/>
      <c r="AE109" s="216"/>
      <c r="AF109" s="216"/>
      <c r="AG109" s="216"/>
      <c r="AH109" s="217"/>
      <c r="AI109" s="217"/>
      <c r="AJ109" s="217"/>
      <c r="AK109" s="217"/>
      <c r="AL109" s="217"/>
      <c r="AM109" s="218"/>
      <c r="AN109" s="8"/>
      <c r="AO109" s="8"/>
      <c r="AP109" s="8"/>
      <c r="AQ109" s="8"/>
      <c r="AR109" s="8"/>
      <c r="AS109" s="8"/>
      <c r="AT109" s="8"/>
      <c r="AU109" s="8"/>
      <c r="AV109" s="8"/>
      <c r="AW109" s="8"/>
      <c r="AX109" s="8"/>
      <c r="AY109" s="8"/>
      <c r="AZ109" s="9"/>
      <c r="BA109" s="8"/>
      <c r="BB109" s="8"/>
      <c r="BE109" s="1" t="s">
        <v>17</v>
      </c>
      <c r="BF109" s="232">
        <f t="shared" si="32"/>
        <v>0</v>
      </c>
      <c r="BG109" s="232"/>
      <c r="BH109" s="232">
        <v>12</v>
      </c>
      <c r="BI109" s="232">
        <v>0</v>
      </c>
      <c r="BJ109" s="232">
        <v>0</v>
      </c>
      <c r="BK109" s="232">
        <v>0</v>
      </c>
      <c r="BL109" s="232">
        <v>0</v>
      </c>
      <c r="BM109" s="232">
        <v>0</v>
      </c>
      <c r="BZ109" s="7"/>
      <c r="CA109" s="7"/>
    </row>
    <row r="110" spans="2:79" s="1" customFormat="1">
      <c r="B110" s="10"/>
      <c r="C110" s="282" t="s">
        <v>14</v>
      </c>
      <c r="D110" s="283">
        <v>72</v>
      </c>
      <c r="E110" s="283">
        <v>256</v>
      </c>
      <c r="F110" s="284">
        <v>1116</v>
      </c>
      <c r="G110" s="241"/>
      <c r="H110" s="241"/>
      <c r="I110" s="241"/>
      <c r="J110" s="212" t="s">
        <v>26</v>
      </c>
      <c r="K110" s="213">
        <f t="shared" si="36"/>
        <v>0</v>
      </c>
      <c r="L110" s="213">
        <f t="shared" si="37"/>
        <v>0</v>
      </c>
      <c r="M110" s="214">
        <f t="shared" si="38"/>
        <v>0</v>
      </c>
      <c r="N110" s="214">
        <f t="shared" si="39"/>
        <v>0</v>
      </c>
      <c r="O110" s="213">
        <f t="shared" si="40"/>
        <v>0</v>
      </c>
      <c r="P110" s="213">
        <f t="shared" si="40"/>
        <v>0</v>
      </c>
      <c r="Q110" s="214">
        <f t="shared" si="40"/>
        <v>0</v>
      </c>
      <c r="R110" s="214">
        <f t="shared" si="40"/>
        <v>0</v>
      </c>
      <c r="S110" s="213">
        <f t="shared" si="40"/>
        <v>0</v>
      </c>
      <c r="T110" s="213">
        <f t="shared" si="40"/>
        <v>0</v>
      </c>
      <c r="U110" s="214">
        <f t="shared" si="40"/>
        <v>0</v>
      </c>
      <c r="V110" s="214">
        <f t="shared" si="40"/>
        <v>0</v>
      </c>
      <c r="W110" s="213">
        <f t="shared" si="40"/>
        <v>0</v>
      </c>
      <c r="X110" s="213">
        <f t="shared" si="40"/>
        <v>0</v>
      </c>
      <c r="Y110" s="214">
        <f t="shared" si="40"/>
        <v>0</v>
      </c>
      <c r="Z110" s="214">
        <f t="shared" si="40"/>
        <v>0</v>
      </c>
      <c r="AA110" s="192"/>
      <c r="AB110" s="194"/>
      <c r="AC110" s="194"/>
      <c r="AD110" s="194"/>
      <c r="AE110" s="194"/>
      <c r="AF110" s="194"/>
      <c r="AG110" s="194"/>
      <c r="AH110" s="6"/>
      <c r="AI110" s="6"/>
      <c r="AJ110" s="6"/>
      <c r="AK110" s="6"/>
      <c r="AL110" s="6"/>
      <c r="AM110" s="7"/>
      <c r="AN110" s="8"/>
      <c r="AO110" s="8"/>
      <c r="AP110" s="8"/>
      <c r="AQ110" s="8"/>
      <c r="AR110" s="8"/>
      <c r="AS110" s="8"/>
      <c r="AT110" s="8"/>
      <c r="AU110" s="8"/>
      <c r="AV110" s="8"/>
      <c r="AW110" s="8"/>
      <c r="AX110" s="8"/>
      <c r="AY110" s="8"/>
      <c r="AZ110" s="9"/>
      <c r="BA110" s="8"/>
      <c r="BB110" s="8"/>
      <c r="BE110" s="1" t="s">
        <v>34</v>
      </c>
      <c r="BF110" s="232">
        <f t="shared" si="32"/>
        <v>0</v>
      </c>
      <c r="BG110" s="232">
        <v>1</v>
      </c>
      <c r="BH110" s="232">
        <v>0</v>
      </c>
      <c r="BI110" s="232">
        <v>4</v>
      </c>
      <c r="BJ110" s="232">
        <v>4</v>
      </c>
      <c r="BK110" s="232">
        <v>4</v>
      </c>
      <c r="BL110" s="232">
        <v>4</v>
      </c>
      <c r="BM110" s="232">
        <v>4</v>
      </c>
      <c r="BZ110" s="7"/>
      <c r="CA110" s="7"/>
    </row>
    <row r="111" spans="2:79" s="1" customFormat="1">
      <c r="B111" s="10"/>
      <c r="C111" s="279" t="s">
        <v>282</v>
      </c>
      <c r="D111" s="280">
        <v>72</v>
      </c>
      <c r="E111" s="280">
        <v>256</v>
      </c>
      <c r="F111" s="281">
        <v>1116</v>
      </c>
      <c r="H111" s="189"/>
      <c r="I111" s="189"/>
      <c r="J111" s="212" t="s">
        <v>30</v>
      </c>
      <c r="K111" s="213">
        <f t="shared" si="36"/>
        <v>0</v>
      </c>
      <c r="L111" s="213">
        <f t="shared" si="37"/>
        <v>0</v>
      </c>
      <c r="M111" s="214">
        <f t="shared" si="38"/>
        <v>0</v>
      </c>
      <c r="N111" s="214">
        <f t="shared" si="39"/>
        <v>0</v>
      </c>
      <c r="O111" s="213">
        <f t="shared" si="40"/>
        <v>0</v>
      </c>
      <c r="P111" s="213">
        <f t="shared" si="40"/>
        <v>0</v>
      </c>
      <c r="Q111" s="214">
        <f t="shared" si="40"/>
        <v>0</v>
      </c>
      <c r="R111" s="214">
        <f t="shared" si="40"/>
        <v>0</v>
      </c>
      <c r="S111" s="213">
        <f t="shared" si="40"/>
        <v>0</v>
      </c>
      <c r="T111" s="213">
        <f t="shared" si="40"/>
        <v>0</v>
      </c>
      <c r="U111" s="214">
        <f t="shared" si="40"/>
        <v>0</v>
      </c>
      <c r="V111" s="214">
        <f t="shared" si="40"/>
        <v>0</v>
      </c>
      <c r="W111" s="213">
        <f t="shared" si="40"/>
        <v>0</v>
      </c>
      <c r="X111" s="213">
        <f t="shared" si="40"/>
        <v>0</v>
      </c>
      <c r="Y111" s="214">
        <f t="shared" si="40"/>
        <v>0</v>
      </c>
      <c r="Z111" s="214">
        <f t="shared" si="40"/>
        <v>0</v>
      </c>
      <c r="AA111" s="192"/>
      <c r="AB111" s="194"/>
      <c r="AC111" s="194"/>
      <c r="AD111" s="194"/>
      <c r="AE111" s="194"/>
      <c r="AF111" s="194"/>
      <c r="AG111" s="194"/>
      <c r="AH111" s="6"/>
      <c r="AI111" s="6"/>
      <c r="AJ111" s="6"/>
      <c r="AK111" s="6"/>
      <c r="AL111" s="6"/>
      <c r="AM111" s="7"/>
      <c r="AN111" s="8"/>
      <c r="AO111" s="8"/>
      <c r="AP111" s="8"/>
      <c r="AQ111" s="8"/>
      <c r="AR111" s="8"/>
      <c r="AS111" s="8"/>
      <c r="AT111" s="8"/>
      <c r="AU111" s="8"/>
      <c r="AV111" s="8"/>
      <c r="AW111" s="8"/>
      <c r="AX111" s="8"/>
      <c r="AY111" s="8"/>
      <c r="AZ111" s="9"/>
      <c r="BA111" s="8"/>
      <c r="BB111" s="8"/>
      <c r="BE111" s="1" t="s">
        <v>38</v>
      </c>
      <c r="BF111" s="232">
        <f t="shared" si="32"/>
        <v>0</v>
      </c>
      <c r="BG111" s="232">
        <v>0</v>
      </c>
      <c r="BH111" s="232">
        <v>0</v>
      </c>
      <c r="BI111" s="232">
        <v>0</v>
      </c>
      <c r="BJ111" s="232">
        <v>0</v>
      </c>
      <c r="BK111" s="232">
        <v>0</v>
      </c>
      <c r="BL111" s="232">
        <v>0</v>
      </c>
      <c r="BM111" s="232">
        <v>0</v>
      </c>
      <c r="BZ111" s="7"/>
      <c r="CA111" s="7"/>
    </row>
    <row r="112" spans="2:79" s="1" customFormat="1">
      <c r="B112" s="10"/>
      <c r="C112" s="279" t="s">
        <v>250</v>
      </c>
      <c r="D112" s="280">
        <v>48</v>
      </c>
      <c r="E112" s="280">
        <v>256</v>
      </c>
      <c r="F112" s="281">
        <v>838</v>
      </c>
      <c r="G112" s="189"/>
      <c r="H112" s="189"/>
      <c r="I112" s="189"/>
      <c r="J112" s="212" t="s">
        <v>33</v>
      </c>
      <c r="K112" s="213">
        <f t="shared" si="36"/>
        <v>0</v>
      </c>
      <c r="L112" s="213">
        <f t="shared" si="37"/>
        <v>0</v>
      </c>
      <c r="M112" s="214">
        <f t="shared" si="38"/>
        <v>0</v>
      </c>
      <c r="N112" s="214">
        <f t="shared" si="39"/>
        <v>0</v>
      </c>
      <c r="O112" s="213">
        <f t="shared" si="40"/>
        <v>0</v>
      </c>
      <c r="P112" s="213">
        <f t="shared" si="40"/>
        <v>0</v>
      </c>
      <c r="Q112" s="214">
        <f t="shared" si="40"/>
        <v>0</v>
      </c>
      <c r="R112" s="214">
        <f t="shared" si="40"/>
        <v>0</v>
      </c>
      <c r="S112" s="213">
        <f t="shared" si="40"/>
        <v>0</v>
      </c>
      <c r="T112" s="213">
        <f t="shared" si="40"/>
        <v>0</v>
      </c>
      <c r="U112" s="214">
        <f t="shared" si="40"/>
        <v>0</v>
      </c>
      <c r="V112" s="214">
        <f t="shared" si="40"/>
        <v>0</v>
      </c>
      <c r="W112" s="213">
        <f t="shared" si="40"/>
        <v>0</v>
      </c>
      <c r="X112" s="213">
        <f t="shared" si="40"/>
        <v>0</v>
      </c>
      <c r="Y112" s="214">
        <f t="shared" si="40"/>
        <v>0</v>
      </c>
      <c r="Z112" s="214">
        <f t="shared" si="40"/>
        <v>0</v>
      </c>
      <c r="AA112" s="192"/>
      <c r="AB112" s="199"/>
      <c r="AC112" s="199"/>
      <c r="AD112" s="199"/>
      <c r="AE112" s="199"/>
      <c r="AF112" s="199"/>
      <c r="AG112" s="199"/>
      <c r="AH112" s="5"/>
      <c r="AI112" s="5"/>
      <c r="AJ112" s="5"/>
      <c r="AK112" s="5"/>
      <c r="AL112" s="5"/>
      <c r="AN112" s="8"/>
      <c r="AO112" s="8"/>
      <c r="AP112" s="8"/>
      <c r="AQ112" s="8"/>
      <c r="AR112" s="8"/>
      <c r="AS112" s="8"/>
      <c r="AT112" s="8"/>
      <c r="AU112" s="8"/>
      <c r="AV112" s="8"/>
      <c r="AW112" s="8"/>
      <c r="AX112" s="8"/>
      <c r="AY112" s="8"/>
      <c r="AZ112" s="9"/>
      <c r="BA112" s="8"/>
      <c r="BB112" s="8"/>
      <c r="BE112" s="144" t="s">
        <v>23</v>
      </c>
      <c r="BF112" s="232">
        <f t="shared" si="32"/>
        <v>0</v>
      </c>
      <c r="BG112" s="232">
        <v>0</v>
      </c>
      <c r="BH112" s="232">
        <v>0</v>
      </c>
      <c r="BI112" s="232">
        <v>0</v>
      </c>
      <c r="BJ112" s="232">
        <v>0</v>
      </c>
      <c r="BK112" s="232">
        <v>0</v>
      </c>
      <c r="BL112" s="232">
        <v>0</v>
      </c>
      <c r="BM112" s="232">
        <v>0</v>
      </c>
      <c r="BZ112" s="7"/>
      <c r="CA112" s="7"/>
    </row>
    <row r="113" spans="3:79" s="1" customFormat="1">
      <c r="C113" s="279" t="s">
        <v>281</v>
      </c>
      <c r="D113" s="280">
        <v>0</v>
      </c>
      <c r="E113" s="280">
        <v>0</v>
      </c>
      <c r="F113" s="281">
        <v>0</v>
      </c>
      <c r="G113" s="189"/>
      <c r="H113" s="189"/>
      <c r="I113" s="189"/>
      <c r="J113" s="212" t="s">
        <v>37</v>
      </c>
      <c r="K113" s="213">
        <f t="shared" si="36"/>
        <v>0</v>
      </c>
      <c r="L113" s="213">
        <f t="shared" si="37"/>
        <v>0</v>
      </c>
      <c r="M113" s="214">
        <f t="shared" si="38"/>
        <v>0</v>
      </c>
      <c r="N113" s="214">
        <f t="shared" si="39"/>
        <v>0</v>
      </c>
      <c r="O113" s="213">
        <f t="shared" si="40"/>
        <v>0</v>
      </c>
      <c r="P113" s="213">
        <f t="shared" si="40"/>
        <v>0</v>
      </c>
      <c r="Q113" s="214">
        <f t="shared" si="40"/>
        <v>0</v>
      </c>
      <c r="R113" s="214">
        <f t="shared" si="40"/>
        <v>0</v>
      </c>
      <c r="S113" s="213">
        <f t="shared" si="40"/>
        <v>0</v>
      </c>
      <c r="T113" s="213">
        <f t="shared" si="40"/>
        <v>0</v>
      </c>
      <c r="U113" s="214">
        <f t="shared" si="40"/>
        <v>0</v>
      </c>
      <c r="V113" s="214">
        <f t="shared" si="40"/>
        <v>0</v>
      </c>
      <c r="W113" s="213">
        <f t="shared" si="40"/>
        <v>0</v>
      </c>
      <c r="X113" s="213">
        <f t="shared" si="40"/>
        <v>0</v>
      </c>
      <c r="Y113" s="214">
        <f t="shared" si="40"/>
        <v>0</v>
      </c>
      <c r="Z113" s="214">
        <f t="shared" si="40"/>
        <v>0</v>
      </c>
      <c r="AA113" s="192"/>
      <c r="AB113" s="225"/>
      <c r="AC113" s="225"/>
      <c r="AD113" s="225"/>
      <c r="AE113" s="225"/>
      <c r="AF113" s="225"/>
      <c r="AG113" s="225"/>
      <c r="AH113" s="167"/>
      <c r="AI113" s="167"/>
      <c r="AJ113" s="167"/>
      <c r="AK113" s="167"/>
      <c r="AL113" s="167"/>
      <c r="AM113" s="88"/>
      <c r="AN113" s="8"/>
      <c r="AO113" s="8"/>
      <c r="AP113" s="8"/>
      <c r="AQ113" s="8"/>
      <c r="AR113" s="8"/>
      <c r="AS113" s="8"/>
      <c r="AT113" s="8"/>
      <c r="AU113" s="8"/>
      <c r="AV113" s="8"/>
      <c r="AW113" s="8"/>
      <c r="AX113" s="8"/>
      <c r="AY113" s="8"/>
      <c r="AZ113" s="9"/>
      <c r="BA113" s="8"/>
      <c r="BB113" s="8"/>
      <c r="BE113" s="1" t="s">
        <v>27</v>
      </c>
      <c r="BF113" s="232">
        <f t="shared" si="32"/>
        <v>0</v>
      </c>
      <c r="BG113" s="232">
        <v>0</v>
      </c>
      <c r="BH113" s="232">
        <v>0</v>
      </c>
      <c r="BI113" s="232">
        <v>0</v>
      </c>
      <c r="BJ113" s="232">
        <v>0</v>
      </c>
      <c r="BK113" s="232">
        <v>0</v>
      </c>
      <c r="BL113" s="232">
        <v>0</v>
      </c>
      <c r="BM113" s="232">
        <v>0</v>
      </c>
      <c r="BZ113" s="7"/>
      <c r="CA113" s="7"/>
    </row>
    <row r="114" spans="3:79" s="1" customFormat="1" ht="16.5" thickBot="1">
      <c r="C114" s="287" t="s">
        <v>162</v>
      </c>
      <c r="D114" s="288">
        <v>0</v>
      </c>
      <c r="E114" s="288">
        <v>0</v>
      </c>
      <c r="F114" s="289">
        <v>0</v>
      </c>
      <c r="G114" s="189"/>
      <c r="H114" s="242"/>
      <c r="I114" s="242"/>
      <c r="J114" s="212" t="s">
        <v>42</v>
      </c>
      <c r="K114" s="213">
        <f t="shared" si="36"/>
        <v>0</v>
      </c>
      <c r="L114" s="213">
        <f t="shared" si="37"/>
        <v>0</v>
      </c>
      <c r="M114" s="214">
        <f t="shared" si="38"/>
        <v>0</v>
      </c>
      <c r="N114" s="214">
        <f t="shared" si="39"/>
        <v>0</v>
      </c>
      <c r="O114" s="213">
        <f t="shared" si="40"/>
        <v>0</v>
      </c>
      <c r="P114" s="213">
        <f t="shared" si="40"/>
        <v>0</v>
      </c>
      <c r="Q114" s="214">
        <f t="shared" si="40"/>
        <v>0</v>
      </c>
      <c r="R114" s="214">
        <f t="shared" si="40"/>
        <v>0</v>
      </c>
      <c r="S114" s="213">
        <f t="shared" si="40"/>
        <v>0</v>
      </c>
      <c r="T114" s="213">
        <f t="shared" si="40"/>
        <v>0</v>
      </c>
      <c r="U114" s="214">
        <f t="shared" si="40"/>
        <v>0</v>
      </c>
      <c r="V114" s="214">
        <f t="shared" si="40"/>
        <v>0</v>
      </c>
      <c r="W114" s="213">
        <f t="shared" si="40"/>
        <v>0</v>
      </c>
      <c r="X114" s="213">
        <f t="shared" si="40"/>
        <v>0</v>
      </c>
      <c r="Y114" s="214">
        <f t="shared" si="40"/>
        <v>0</v>
      </c>
      <c r="Z114" s="214">
        <f t="shared" si="40"/>
        <v>0</v>
      </c>
      <c r="AA114" s="192"/>
      <c r="AB114" s="192"/>
      <c r="AC114" s="192"/>
      <c r="AD114" s="192"/>
      <c r="AE114" s="192"/>
      <c r="AF114" s="192"/>
      <c r="AG114" s="192"/>
      <c r="AH114" s="167"/>
      <c r="AI114" s="167"/>
      <c r="AJ114" s="167"/>
      <c r="AK114" s="167"/>
      <c r="AL114" s="167"/>
      <c r="AM114" s="173"/>
      <c r="AN114" s="8"/>
      <c r="AO114" s="8"/>
      <c r="AP114" s="8"/>
      <c r="AQ114" s="8"/>
      <c r="AR114" s="8"/>
      <c r="AS114" s="8"/>
      <c r="AT114" s="8"/>
      <c r="AU114" s="8"/>
      <c r="AV114" s="8"/>
      <c r="AW114" s="8"/>
      <c r="AX114" s="8"/>
      <c r="AY114" s="8"/>
      <c r="AZ114" s="9"/>
      <c r="BA114" s="8"/>
      <c r="BB114" s="8"/>
      <c r="BE114" s="1" t="s">
        <v>31</v>
      </c>
      <c r="BF114" s="232">
        <f t="shared" si="32"/>
        <v>0</v>
      </c>
      <c r="BG114" s="232">
        <v>1</v>
      </c>
      <c r="BH114" s="232">
        <v>0</v>
      </c>
      <c r="BI114" s="232">
        <v>0</v>
      </c>
      <c r="BJ114" s="232">
        <v>0</v>
      </c>
      <c r="BK114" s="232">
        <v>0</v>
      </c>
      <c r="BL114" s="232">
        <v>0</v>
      </c>
      <c r="BM114" s="232">
        <v>0</v>
      </c>
      <c r="BZ114" s="7"/>
      <c r="CA114" s="7"/>
    </row>
    <row r="115" spans="3:79" s="1" customFormat="1" ht="16.5" thickBot="1">
      <c r="F115" s="244"/>
      <c r="G115" s="242"/>
      <c r="H115" s="189"/>
      <c r="I115" s="189"/>
      <c r="J115" s="212" t="s">
        <v>16</v>
      </c>
      <c r="K115" s="213">
        <f t="shared" si="36"/>
        <v>0</v>
      </c>
      <c r="L115" s="213">
        <f t="shared" si="37"/>
        <v>0</v>
      </c>
      <c r="M115" s="214">
        <f t="shared" si="38"/>
        <v>0</v>
      </c>
      <c r="N115" s="214">
        <f t="shared" si="39"/>
        <v>0</v>
      </c>
      <c r="O115" s="213">
        <f t="shared" si="40"/>
        <v>0</v>
      </c>
      <c r="P115" s="213">
        <f t="shared" si="40"/>
        <v>0</v>
      </c>
      <c r="Q115" s="214">
        <f t="shared" si="40"/>
        <v>0</v>
      </c>
      <c r="R115" s="214">
        <f t="shared" si="40"/>
        <v>0</v>
      </c>
      <c r="S115" s="213">
        <f t="shared" si="40"/>
        <v>0</v>
      </c>
      <c r="T115" s="213">
        <f t="shared" si="40"/>
        <v>0</v>
      </c>
      <c r="U115" s="214">
        <f t="shared" si="40"/>
        <v>0</v>
      </c>
      <c r="V115" s="214">
        <f t="shared" si="40"/>
        <v>0</v>
      </c>
      <c r="W115" s="213">
        <f t="shared" si="40"/>
        <v>0</v>
      </c>
      <c r="X115" s="213">
        <f t="shared" si="40"/>
        <v>0</v>
      </c>
      <c r="Y115" s="214">
        <f t="shared" si="40"/>
        <v>0</v>
      </c>
      <c r="Z115" s="214">
        <f t="shared" si="40"/>
        <v>0</v>
      </c>
      <c r="AA115" s="192"/>
      <c r="AB115" s="192"/>
      <c r="AC115" s="192"/>
      <c r="AD115" s="192"/>
      <c r="AE115" s="192"/>
      <c r="AF115" s="192"/>
      <c r="AG115" s="192"/>
      <c r="AH115" s="167"/>
      <c r="AI115" s="167"/>
      <c r="AJ115" s="167"/>
      <c r="AK115" s="167"/>
      <c r="AL115" s="167"/>
      <c r="AM115" s="173"/>
      <c r="AN115" s="8"/>
      <c r="AO115" s="8"/>
      <c r="AP115" s="8"/>
      <c r="AQ115" s="8"/>
      <c r="AR115" s="8"/>
      <c r="AS115" s="8"/>
      <c r="AT115" s="8"/>
      <c r="AU115" s="8"/>
      <c r="AV115" s="8"/>
      <c r="AW115" s="8"/>
      <c r="AX115" s="8"/>
      <c r="AY115" s="8"/>
      <c r="AZ115" s="9"/>
      <c r="BA115" s="8"/>
      <c r="BB115" s="8"/>
      <c r="BE115" s="1" t="s">
        <v>43</v>
      </c>
      <c r="BF115" s="232">
        <f t="shared" si="32"/>
        <v>0</v>
      </c>
      <c r="BG115" s="232">
        <v>0</v>
      </c>
      <c r="BH115" s="232">
        <v>6</v>
      </c>
      <c r="BI115" s="232">
        <v>0</v>
      </c>
      <c r="BJ115" s="232">
        <v>0</v>
      </c>
      <c r="BK115" s="232">
        <v>0</v>
      </c>
      <c r="BL115" s="232">
        <v>0</v>
      </c>
      <c r="BM115" s="232">
        <v>0</v>
      </c>
      <c r="BZ115" s="7"/>
      <c r="CA115" s="7"/>
    </row>
    <row r="116" spans="3:79" s="1" customFormat="1">
      <c r="C116" s="315" t="s">
        <v>172</v>
      </c>
      <c r="D116" s="316"/>
      <c r="E116" s="317"/>
      <c r="F116" s="244"/>
      <c r="G116" s="189"/>
      <c r="H116" s="243"/>
      <c r="I116" s="243"/>
      <c r="J116" s="212" t="s">
        <v>17</v>
      </c>
      <c r="K116" s="213">
        <f t="shared" ref="K116:K123" si="41">$E25*$AA5</f>
        <v>0</v>
      </c>
      <c r="L116" s="213">
        <f t="shared" ref="L116:L123" si="42">$F25*$AA5</f>
        <v>0</v>
      </c>
      <c r="M116" s="214">
        <f t="shared" ref="M116:M123" si="43">$G25*$AA5</f>
        <v>0</v>
      </c>
      <c r="N116" s="214">
        <f t="shared" ref="N116:N123" si="44">$H25*$AA5</f>
        <v>0</v>
      </c>
      <c r="O116" s="213">
        <f t="shared" ref="O116:Z123" si="45">I25*$AA5</f>
        <v>0</v>
      </c>
      <c r="P116" s="213">
        <f t="shared" si="45"/>
        <v>0</v>
      </c>
      <c r="Q116" s="214">
        <f t="shared" si="45"/>
        <v>0</v>
      </c>
      <c r="R116" s="214">
        <f t="shared" si="45"/>
        <v>0</v>
      </c>
      <c r="S116" s="213">
        <f t="shared" si="45"/>
        <v>0</v>
      </c>
      <c r="T116" s="213">
        <f t="shared" si="45"/>
        <v>0</v>
      </c>
      <c r="U116" s="214">
        <f t="shared" si="45"/>
        <v>0</v>
      </c>
      <c r="V116" s="214">
        <f t="shared" si="45"/>
        <v>0</v>
      </c>
      <c r="W116" s="213">
        <f t="shared" si="45"/>
        <v>0</v>
      </c>
      <c r="X116" s="213">
        <f t="shared" si="45"/>
        <v>0</v>
      </c>
      <c r="Y116" s="214">
        <f t="shared" si="45"/>
        <v>0</v>
      </c>
      <c r="Z116" s="214">
        <f t="shared" si="45"/>
        <v>0</v>
      </c>
      <c r="AA116" s="192"/>
      <c r="AB116" s="192"/>
      <c r="AC116" s="192"/>
      <c r="AD116" s="192"/>
      <c r="AE116" s="192"/>
      <c r="AF116" s="192"/>
      <c r="AG116" s="192"/>
      <c r="AH116" s="167"/>
      <c r="AI116" s="167"/>
      <c r="AJ116" s="167"/>
      <c r="AK116" s="167"/>
      <c r="AL116" s="167"/>
      <c r="AM116" s="173"/>
      <c r="AN116" s="8"/>
      <c r="AO116" s="8"/>
      <c r="AP116" s="8"/>
      <c r="AQ116" s="8"/>
      <c r="AR116" s="8"/>
      <c r="AS116" s="8"/>
      <c r="AT116" s="8"/>
      <c r="AU116" s="8"/>
      <c r="AV116" s="8"/>
      <c r="AW116" s="8"/>
      <c r="AX116" s="8"/>
      <c r="AY116" s="8"/>
      <c r="AZ116" s="9"/>
      <c r="BA116" s="8"/>
      <c r="BB116" s="8"/>
      <c r="BE116" s="1" t="s">
        <v>45</v>
      </c>
      <c r="BF116" s="232">
        <f t="shared" si="32"/>
        <v>0</v>
      </c>
      <c r="BG116" s="232">
        <v>0</v>
      </c>
      <c r="BH116" s="232">
        <v>0</v>
      </c>
      <c r="BI116" s="232">
        <v>0</v>
      </c>
      <c r="BJ116" s="232">
        <v>0</v>
      </c>
      <c r="BK116" s="232">
        <v>0</v>
      </c>
      <c r="BL116" s="232">
        <v>0</v>
      </c>
      <c r="BM116" s="232">
        <v>0</v>
      </c>
      <c r="BZ116" s="7"/>
      <c r="CA116" s="7"/>
    </row>
    <row r="117" spans="3:79" s="1" customFormat="1">
      <c r="C117" s="312" t="s">
        <v>173</v>
      </c>
      <c r="D117" s="313" t="s">
        <v>174</v>
      </c>
      <c r="E117" s="314"/>
      <c r="F117" s="244"/>
      <c r="G117" s="243"/>
      <c r="H117" s="245"/>
      <c r="I117" s="245"/>
      <c r="J117" s="212" t="s">
        <v>34</v>
      </c>
      <c r="K117" s="213">
        <f t="shared" si="41"/>
        <v>0</v>
      </c>
      <c r="L117" s="213">
        <f t="shared" si="42"/>
        <v>0</v>
      </c>
      <c r="M117" s="214">
        <f t="shared" si="43"/>
        <v>0</v>
      </c>
      <c r="N117" s="214">
        <f t="shared" si="44"/>
        <v>0</v>
      </c>
      <c r="O117" s="213">
        <f t="shared" si="45"/>
        <v>0</v>
      </c>
      <c r="P117" s="213">
        <f t="shared" si="45"/>
        <v>0</v>
      </c>
      <c r="Q117" s="214">
        <f t="shared" si="45"/>
        <v>0</v>
      </c>
      <c r="R117" s="214">
        <f t="shared" si="45"/>
        <v>0</v>
      </c>
      <c r="S117" s="213">
        <f t="shared" si="45"/>
        <v>0</v>
      </c>
      <c r="T117" s="213">
        <f t="shared" si="45"/>
        <v>0</v>
      </c>
      <c r="U117" s="214">
        <f t="shared" si="45"/>
        <v>0</v>
      </c>
      <c r="V117" s="214">
        <f t="shared" si="45"/>
        <v>0</v>
      </c>
      <c r="W117" s="213">
        <f t="shared" si="45"/>
        <v>0</v>
      </c>
      <c r="X117" s="213">
        <f t="shared" si="45"/>
        <v>0</v>
      </c>
      <c r="Y117" s="214">
        <f t="shared" si="45"/>
        <v>0</v>
      </c>
      <c r="Z117" s="214">
        <f t="shared" si="45"/>
        <v>0</v>
      </c>
      <c r="AA117" s="192"/>
      <c r="AB117" s="192"/>
      <c r="AC117" s="192"/>
      <c r="AD117" s="192"/>
      <c r="AE117" s="192"/>
      <c r="AF117" s="192"/>
      <c r="AG117" s="192"/>
      <c r="AH117" s="167"/>
      <c r="AI117" s="167"/>
      <c r="AJ117" s="167"/>
      <c r="AK117" s="167"/>
      <c r="AL117" s="167"/>
      <c r="AM117" s="173"/>
      <c r="AN117" s="8"/>
      <c r="AO117" s="8"/>
      <c r="AP117" s="8"/>
      <c r="AQ117" s="8"/>
      <c r="AR117" s="8"/>
      <c r="AS117" s="8"/>
      <c r="AT117" s="8"/>
      <c r="AU117" s="8"/>
      <c r="AV117" s="8"/>
      <c r="AW117" s="8"/>
      <c r="AX117" s="8"/>
      <c r="AY117" s="8"/>
      <c r="AZ117" s="9"/>
      <c r="BA117" s="8"/>
      <c r="BB117" s="8"/>
      <c r="BE117" s="1" t="s">
        <v>121</v>
      </c>
      <c r="BF117" s="1">
        <f>SUM(BF101:BF116)</f>
        <v>0</v>
      </c>
      <c r="BH117" s="1">
        <f t="shared" ref="BH117:BM117" si="46">SUM(BH101:BH116)</f>
        <v>35</v>
      </c>
      <c r="BI117" s="1">
        <f t="shared" si="46"/>
        <v>36</v>
      </c>
      <c r="BJ117" s="1">
        <f t="shared" si="46"/>
        <v>36</v>
      </c>
      <c r="BK117" s="1">
        <f t="shared" si="46"/>
        <v>36</v>
      </c>
      <c r="BL117" s="1">
        <f t="shared" si="46"/>
        <v>36</v>
      </c>
      <c r="BM117" s="1">
        <f t="shared" si="46"/>
        <v>36</v>
      </c>
      <c r="BZ117" s="7"/>
      <c r="CA117" s="7"/>
    </row>
    <row r="118" spans="3:79" s="1" customFormat="1">
      <c r="C118" s="282" t="s">
        <v>16</v>
      </c>
      <c r="D118" s="272">
        <v>10000</v>
      </c>
      <c r="E118" s="308"/>
      <c r="F118" s="244"/>
      <c r="G118" s="245"/>
      <c r="H118" s="189"/>
      <c r="I118" s="189"/>
      <c r="J118" s="212" t="s">
        <v>38</v>
      </c>
      <c r="K118" s="213">
        <f t="shared" si="41"/>
        <v>0</v>
      </c>
      <c r="L118" s="213">
        <f t="shared" si="42"/>
        <v>0</v>
      </c>
      <c r="M118" s="214">
        <f t="shared" si="43"/>
        <v>0</v>
      </c>
      <c r="N118" s="214">
        <f t="shared" si="44"/>
        <v>0</v>
      </c>
      <c r="O118" s="213">
        <f t="shared" si="45"/>
        <v>0</v>
      </c>
      <c r="P118" s="213">
        <f t="shared" si="45"/>
        <v>0</v>
      </c>
      <c r="Q118" s="214">
        <f t="shared" si="45"/>
        <v>0</v>
      </c>
      <c r="R118" s="214">
        <f t="shared" si="45"/>
        <v>0</v>
      </c>
      <c r="S118" s="213">
        <f t="shared" si="45"/>
        <v>0</v>
      </c>
      <c r="T118" s="213">
        <f t="shared" si="45"/>
        <v>0</v>
      </c>
      <c r="U118" s="214">
        <f t="shared" si="45"/>
        <v>0</v>
      </c>
      <c r="V118" s="214">
        <f t="shared" si="45"/>
        <v>0</v>
      </c>
      <c r="W118" s="213">
        <f t="shared" si="45"/>
        <v>0</v>
      </c>
      <c r="X118" s="213">
        <f t="shared" si="45"/>
        <v>0</v>
      </c>
      <c r="Y118" s="214">
        <f t="shared" si="45"/>
        <v>0</v>
      </c>
      <c r="Z118" s="214">
        <f t="shared" si="45"/>
        <v>0</v>
      </c>
      <c r="AA118" s="192"/>
      <c r="AB118" s="192"/>
      <c r="AC118" s="192"/>
      <c r="AD118" s="192"/>
      <c r="AE118" s="192"/>
      <c r="AF118" s="192"/>
      <c r="AG118" s="192"/>
      <c r="AH118" s="167"/>
      <c r="AI118" s="167"/>
      <c r="AJ118" s="167"/>
      <c r="AK118" s="167"/>
      <c r="AL118" s="167"/>
      <c r="AM118" s="173"/>
      <c r="AN118" s="8"/>
      <c r="AO118" s="8"/>
      <c r="AP118" s="8"/>
      <c r="AQ118" s="8"/>
      <c r="AR118" s="8"/>
      <c r="AS118" s="8"/>
      <c r="AT118" s="8"/>
      <c r="AU118" s="8"/>
      <c r="AV118" s="8"/>
      <c r="AW118" s="8"/>
      <c r="AX118" s="8"/>
      <c r="AY118" s="8"/>
      <c r="AZ118" s="9"/>
      <c r="BA118" s="8"/>
      <c r="BB118" s="8"/>
      <c r="BE118" s="1" t="s">
        <v>123</v>
      </c>
      <c r="BF118" s="218">
        <f>BF117/72</f>
        <v>0</v>
      </c>
      <c r="BG118" s="218"/>
      <c r="BH118" s="218">
        <f t="shared" ref="BH118:BM118" si="47">BH117/36</f>
        <v>0.97222222222222221</v>
      </c>
      <c r="BI118" s="218">
        <f t="shared" si="47"/>
        <v>1</v>
      </c>
      <c r="BJ118" s="218">
        <f t="shared" si="47"/>
        <v>1</v>
      </c>
      <c r="BK118" s="218">
        <f t="shared" si="47"/>
        <v>1</v>
      </c>
      <c r="BL118" s="218">
        <f t="shared" si="47"/>
        <v>1</v>
      </c>
      <c r="BM118" s="218">
        <f t="shared" si="47"/>
        <v>1</v>
      </c>
      <c r="BZ118" s="7"/>
      <c r="CA118" s="7"/>
    </row>
    <row r="119" spans="3:79" s="1" customFormat="1">
      <c r="C119" s="282" t="s">
        <v>17</v>
      </c>
      <c r="D119" s="272">
        <v>10000</v>
      </c>
      <c r="E119" s="308"/>
      <c r="F119" s="10"/>
      <c r="G119" s="189"/>
      <c r="H119" s="189"/>
      <c r="I119" s="189"/>
      <c r="J119" s="212" t="s">
        <v>23</v>
      </c>
      <c r="K119" s="213">
        <f t="shared" si="41"/>
        <v>0</v>
      </c>
      <c r="L119" s="213">
        <f t="shared" si="42"/>
        <v>0</v>
      </c>
      <c r="M119" s="214">
        <f t="shared" si="43"/>
        <v>0</v>
      </c>
      <c r="N119" s="214">
        <f t="shared" si="44"/>
        <v>0</v>
      </c>
      <c r="O119" s="213">
        <f t="shared" si="45"/>
        <v>0</v>
      </c>
      <c r="P119" s="213">
        <f t="shared" si="45"/>
        <v>0</v>
      </c>
      <c r="Q119" s="214">
        <f t="shared" si="45"/>
        <v>0</v>
      </c>
      <c r="R119" s="214">
        <f t="shared" si="45"/>
        <v>0</v>
      </c>
      <c r="S119" s="213">
        <f t="shared" si="45"/>
        <v>0</v>
      </c>
      <c r="T119" s="213">
        <f t="shared" si="45"/>
        <v>0</v>
      </c>
      <c r="U119" s="214">
        <f t="shared" si="45"/>
        <v>0</v>
      </c>
      <c r="V119" s="214">
        <f t="shared" si="45"/>
        <v>0</v>
      </c>
      <c r="W119" s="213">
        <f t="shared" si="45"/>
        <v>0</v>
      </c>
      <c r="X119" s="213">
        <f t="shared" si="45"/>
        <v>0</v>
      </c>
      <c r="Y119" s="214">
        <f t="shared" si="45"/>
        <v>0</v>
      </c>
      <c r="Z119" s="214">
        <f t="shared" si="45"/>
        <v>0</v>
      </c>
      <c r="AA119" s="192"/>
      <c r="AB119" s="192"/>
      <c r="AC119" s="192"/>
      <c r="AD119" s="192"/>
      <c r="AE119" s="192"/>
      <c r="AF119" s="192"/>
      <c r="AG119" s="192"/>
      <c r="AH119" s="167"/>
      <c r="AI119" s="167"/>
      <c r="AJ119" s="167"/>
      <c r="AK119" s="167"/>
      <c r="AL119" s="167"/>
      <c r="AM119" s="173"/>
      <c r="AN119" s="8"/>
      <c r="AO119" s="8"/>
      <c r="AP119" s="8"/>
      <c r="AQ119" s="8"/>
      <c r="AR119" s="8"/>
      <c r="AS119" s="8"/>
      <c r="AT119" s="8"/>
      <c r="AU119" s="8"/>
      <c r="AV119" s="8"/>
      <c r="AW119" s="8"/>
      <c r="AX119" s="8"/>
      <c r="AY119" s="8"/>
      <c r="AZ119" s="9"/>
      <c r="BA119" s="8"/>
      <c r="BB119" s="8"/>
      <c r="BZ119" s="7"/>
      <c r="CA119" s="7"/>
    </row>
    <row r="120" spans="3:79" s="1" customFormat="1">
      <c r="C120" s="282"/>
      <c r="D120" s="272"/>
      <c r="E120" s="308"/>
      <c r="F120" s="10"/>
      <c r="G120" s="189"/>
      <c r="H120" s="189"/>
      <c r="I120" s="189"/>
      <c r="J120" s="212" t="s">
        <v>27</v>
      </c>
      <c r="K120" s="213">
        <f t="shared" si="41"/>
        <v>0</v>
      </c>
      <c r="L120" s="213">
        <f t="shared" si="42"/>
        <v>0</v>
      </c>
      <c r="M120" s="214">
        <f t="shared" si="43"/>
        <v>0</v>
      </c>
      <c r="N120" s="214">
        <f t="shared" si="44"/>
        <v>0</v>
      </c>
      <c r="O120" s="213">
        <f t="shared" si="45"/>
        <v>0</v>
      </c>
      <c r="P120" s="213">
        <f t="shared" si="45"/>
        <v>0</v>
      </c>
      <c r="Q120" s="214">
        <f t="shared" si="45"/>
        <v>0</v>
      </c>
      <c r="R120" s="214">
        <f t="shared" si="45"/>
        <v>0</v>
      </c>
      <c r="S120" s="213">
        <f t="shared" si="45"/>
        <v>0</v>
      </c>
      <c r="T120" s="213">
        <f t="shared" si="45"/>
        <v>0</v>
      </c>
      <c r="U120" s="214">
        <f t="shared" si="45"/>
        <v>0</v>
      </c>
      <c r="V120" s="214">
        <f t="shared" si="45"/>
        <v>0</v>
      </c>
      <c r="W120" s="213">
        <f t="shared" si="45"/>
        <v>0</v>
      </c>
      <c r="X120" s="213">
        <f t="shared" si="45"/>
        <v>0</v>
      </c>
      <c r="Y120" s="214">
        <f t="shared" si="45"/>
        <v>0</v>
      </c>
      <c r="Z120" s="214">
        <f t="shared" si="45"/>
        <v>0</v>
      </c>
      <c r="AA120" s="192"/>
      <c r="AB120" s="192"/>
      <c r="AC120" s="192"/>
      <c r="AD120" s="192"/>
      <c r="AE120" s="192"/>
      <c r="AF120" s="192"/>
      <c r="AG120" s="192"/>
      <c r="AH120" s="167"/>
      <c r="AI120" s="167"/>
      <c r="AJ120" s="167"/>
      <c r="AK120" s="167"/>
      <c r="AL120" s="167"/>
      <c r="AM120" s="173"/>
      <c r="AN120" s="8"/>
      <c r="AO120" s="8"/>
      <c r="AP120" s="8"/>
      <c r="AQ120" s="8"/>
      <c r="AR120" s="8"/>
      <c r="AS120" s="8"/>
      <c r="AT120" s="8"/>
      <c r="AU120" s="8"/>
      <c r="AV120" s="8"/>
      <c r="AW120" s="8"/>
      <c r="AX120" s="8"/>
      <c r="AY120" s="8"/>
      <c r="AZ120" s="9"/>
      <c r="BA120" s="8"/>
      <c r="BB120" s="8"/>
      <c r="BZ120" s="7"/>
      <c r="CA120" s="7"/>
    </row>
    <row r="121" spans="3:79" s="1" customFormat="1">
      <c r="C121" s="282"/>
      <c r="D121" s="272"/>
      <c r="E121" s="308"/>
      <c r="F121" s="10"/>
      <c r="G121" s="189"/>
      <c r="H121" s="189"/>
      <c r="I121" s="189"/>
      <c r="J121" s="212" t="s">
        <v>31</v>
      </c>
      <c r="K121" s="213">
        <f t="shared" si="41"/>
        <v>0</v>
      </c>
      <c r="L121" s="213">
        <f t="shared" si="42"/>
        <v>0</v>
      </c>
      <c r="M121" s="214">
        <f t="shared" si="43"/>
        <v>0</v>
      </c>
      <c r="N121" s="214">
        <f t="shared" si="44"/>
        <v>0</v>
      </c>
      <c r="O121" s="213">
        <f t="shared" si="45"/>
        <v>0</v>
      </c>
      <c r="P121" s="213">
        <f t="shared" si="45"/>
        <v>0</v>
      </c>
      <c r="Q121" s="214">
        <f t="shared" si="45"/>
        <v>0</v>
      </c>
      <c r="R121" s="214">
        <f t="shared" si="45"/>
        <v>0</v>
      </c>
      <c r="S121" s="213">
        <f t="shared" si="45"/>
        <v>0</v>
      </c>
      <c r="T121" s="213">
        <f t="shared" si="45"/>
        <v>0</v>
      </c>
      <c r="U121" s="214">
        <f t="shared" si="45"/>
        <v>0</v>
      </c>
      <c r="V121" s="214">
        <f t="shared" si="45"/>
        <v>0</v>
      </c>
      <c r="W121" s="213">
        <f t="shared" si="45"/>
        <v>0</v>
      </c>
      <c r="X121" s="213">
        <f t="shared" si="45"/>
        <v>0</v>
      </c>
      <c r="Y121" s="214">
        <f t="shared" si="45"/>
        <v>0</v>
      </c>
      <c r="Z121" s="214">
        <f t="shared" si="45"/>
        <v>0</v>
      </c>
      <c r="AA121" s="192"/>
      <c r="AB121" s="192"/>
      <c r="AC121" s="192"/>
      <c r="AD121" s="192"/>
      <c r="AE121" s="192"/>
      <c r="AF121" s="192"/>
      <c r="AG121" s="192"/>
      <c r="AH121" s="167"/>
      <c r="AI121" s="167"/>
      <c r="AJ121" s="167"/>
      <c r="AK121" s="167"/>
      <c r="AL121" s="167"/>
      <c r="AM121" s="173"/>
      <c r="AN121" s="8"/>
      <c r="AO121" s="8"/>
      <c r="AP121" s="8"/>
      <c r="AQ121" s="8"/>
      <c r="AR121" s="8"/>
      <c r="AS121" s="8"/>
      <c r="AT121" s="8"/>
      <c r="AU121" s="8"/>
      <c r="AV121" s="8"/>
      <c r="AW121" s="8"/>
      <c r="AX121" s="8"/>
      <c r="AY121" s="8"/>
      <c r="AZ121" s="9"/>
      <c r="BA121" s="8"/>
      <c r="BB121" s="8"/>
      <c r="BZ121" s="7"/>
      <c r="CA121" s="7"/>
    </row>
    <row r="122" spans="3:79" s="1" customFormat="1">
      <c r="C122" s="282"/>
      <c r="D122" s="272"/>
      <c r="E122" s="308"/>
      <c r="F122" s="10"/>
      <c r="G122" s="189"/>
      <c r="H122" s="189"/>
      <c r="I122" s="189"/>
      <c r="J122" s="212" t="s">
        <v>43</v>
      </c>
      <c r="K122" s="213">
        <f t="shared" si="41"/>
        <v>0</v>
      </c>
      <c r="L122" s="213">
        <f t="shared" si="42"/>
        <v>0</v>
      </c>
      <c r="M122" s="214">
        <f t="shared" si="43"/>
        <v>0</v>
      </c>
      <c r="N122" s="214">
        <f t="shared" si="44"/>
        <v>0</v>
      </c>
      <c r="O122" s="213">
        <f t="shared" si="45"/>
        <v>0</v>
      </c>
      <c r="P122" s="213">
        <f t="shared" si="45"/>
        <v>0</v>
      </c>
      <c r="Q122" s="214">
        <f t="shared" si="45"/>
        <v>0</v>
      </c>
      <c r="R122" s="214">
        <f t="shared" si="45"/>
        <v>0</v>
      </c>
      <c r="S122" s="213">
        <f t="shared" si="45"/>
        <v>0</v>
      </c>
      <c r="T122" s="213">
        <f t="shared" si="45"/>
        <v>0</v>
      </c>
      <c r="U122" s="214">
        <f t="shared" si="45"/>
        <v>0</v>
      </c>
      <c r="V122" s="214">
        <f t="shared" si="45"/>
        <v>0</v>
      </c>
      <c r="W122" s="213">
        <f t="shared" si="45"/>
        <v>0</v>
      </c>
      <c r="X122" s="213">
        <f t="shared" si="45"/>
        <v>0</v>
      </c>
      <c r="Y122" s="214">
        <f t="shared" si="45"/>
        <v>0</v>
      </c>
      <c r="Z122" s="214">
        <f t="shared" si="45"/>
        <v>0</v>
      </c>
      <c r="AA122" s="192"/>
      <c r="AB122" s="192"/>
      <c r="AC122" s="192"/>
      <c r="AD122" s="192"/>
      <c r="AE122" s="192"/>
      <c r="AF122" s="192"/>
      <c r="AG122" s="192"/>
      <c r="AH122" s="167"/>
      <c r="AI122" s="167"/>
      <c r="AJ122" s="167"/>
      <c r="AK122" s="167"/>
      <c r="AL122" s="167"/>
      <c r="AM122" s="173"/>
      <c r="AN122" s="8"/>
      <c r="AO122" s="8"/>
      <c r="AP122" s="8"/>
      <c r="AQ122" s="8"/>
      <c r="AR122" s="8"/>
      <c r="AS122" s="8"/>
      <c r="AT122" s="8"/>
      <c r="AU122" s="8"/>
      <c r="AV122" s="8"/>
      <c r="AW122" s="8"/>
      <c r="AX122" s="8"/>
      <c r="AY122" s="8"/>
      <c r="AZ122" s="9"/>
      <c r="BA122" s="8"/>
      <c r="BB122" s="8"/>
      <c r="BZ122" s="7"/>
      <c r="CA122" s="7"/>
    </row>
    <row r="123" spans="3:79" s="1" customFormat="1" ht="16.5" thickBot="1">
      <c r="C123" s="309"/>
      <c r="D123" s="310"/>
      <c r="E123" s="311"/>
      <c r="F123" s="10"/>
      <c r="G123" s="189"/>
      <c r="H123" s="189"/>
      <c r="I123" s="189"/>
      <c r="J123" s="212" t="s">
        <v>45</v>
      </c>
      <c r="K123" s="213">
        <f t="shared" si="41"/>
        <v>0</v>
      </c>
      <c r="L123" s="213">
        <f t="shared" si="42"/>
        <v>0</v>
      </c>
      <c r="M123" s="214">
        <f t="shared" si="43"/>
        <v>0</v>
      </c>
      <c r="N123" s="214">
        <f t="shared" si="44"/>
        <v>0</v>
      </c>
      <c r="O123" s="213">
        <f t="shared" si="45"/>
        <v>0</v>
      </c>
      <c r="P123" s="213">
        <f t="shared" si="45"/>
        <v>0</v>
      </c>
      <c r="Q123" s="214">
        <f t="shared" si="45"/>
        <v>0</v>
      </c>
      <c r="R123" s="214">
        <f t="shared" si="45"/>
        <v>0</v>
      </c>
      <c r="S123" s="213">
        <f t="shared" si="45"/>
        <v>0</v>
      </c>
      <c r="T123" s="213">
        <f t="shared" si="45"/>
        <v>0</v>
      </c>
      <c r="U123" s="214">
        <f t="shared" si="45"/>
        <v>0</v>
      </c>
      <c r="V123" s="214">
        <f t="shared" si="45"/>
        <v>0</v>
      </c>
      <c r="W123" s="213">
        <f t="shared" si="45"/>
        <v>0</v>
      </c>
      <c r="X123" s="213">
        <f t="shared" si="45"/>
        <v>0</v>
      </c>
      <c r="Y123" s="214">
        <f t="shared" si="45"/>
        <v>0</v>
      </c>
      <c r="Z123" s="214">
        <f t="shared" si="45"/>
        <v>0</v>
      </c>
      <c r="AA123" s="192"/>
      <c r="AB123" s="192"/>
      <c r="AC123" s="192"/>
      <c r="AD123" s="192"/>
      <c r="AE123" s="192"/>
      <c r="AF123" s="192"/>
      <c r="AG123" s="192"/>
      <c r="AH123" s="167"/>
      <c r="AI123" s="167"/>
      <c r="AJ123" s="167"/>
      <c r="AK123" s="167"/>
      <c r="AL123" s="167"/>
      <c r="AM123" s="173"/>
      <c r="AN123" s="8"/>
      <c r="AO123" s="8"/>
      <c r="AP123" s="8"/>
      <c r="AQ123" s="8"/>
      <c r="AR123" s="8"/>
      <c r="AS123" s="8"/>
      <c r="AT123" s="8"/>
      <c r="AU123" s="8"/>
      <c r="AV123" s="8"/>
      <c r="AW123" s="8"/>
      <c r="AX123" s="8"/>
      <c r="AY123" s="8"/>
      <c r="AZ123" s="9"/>
      <c r="BA123" s="8"/>
      <c r="BB123" s="8"/>
      <c r="BZ123" s="7"/>
      <c r="CA123" s="7"/>
    </row>
    <row r="124" spans="3:79" s="1" customFormat="1">
      <c r="F124" s="10"/>
      <c r="G124" s="189"/>
      <c r="H124" s="189"/>
      <c r="I124" s="189"/>
      <c r="J124" s="190" t="s">
        <v>121</v>
      </c>
      <c r="K124" s="237">
        <f>SUM(K108:K123)</f>
        <v>0</v>
      </c>
      <c r="L124" s="237">
        <f>SUM(L108:L123)</f>
        <v>0</v>
      </c>
      <c r="M124" s="190">
        <f>SUM(M108:M123)</f>
        <v>0</v>
      </c>
      <c r="N124" s="190">
        <f>SUM(N108:N123)</f>
        <v>0</v>
      </c>
      <c r="O124" s="237">
        <f t="shared" ref="O124:Z124" si="48">SUM(O108:O123)</f>
        <v>0</v>
      </c>
      <c r="P124" s="237">
        <f t="shared" si="48"/>
        <v>0</v>
      </c>
      <c r="Q124" s="190">
        <f t="shared" si="48"/>
        <v>0</v>
      </c>
      <c r="R124" s="190">
        <f t="shared" si="48"/>
        <v>0</v>
      </c>
      <c r="S124" s="237">
        <f t="shared" si="48"/>
        <v>0</v>
      </c>
      <c r="T124" s="237">
        <f t="shared" si="48"/>
        <v>0</v>
      </c>
      <c r="U124" s="190">
        <f t="shared" si="48"/>
        <v>0</v>
      </c>
      <c r="V124" s="190">
        <f t="shared" si="48"/>
        <v>0</v>
      </c>
      <c r="W124" s="237">
        <f t="shared" si="48"/>
        <v>0</v>
      </c>
      <c r="X124" s="237">
        <f t="shared" si="48"/>
        <v>0</v>
      </c>
      <c r="Y124" s="190">
        <f t="shared" si="48"/>
        <v>0</v>
      </c>
      <c r="Z124" s="190">
        <f t="shared" si="48"/>
        <v>0</v>
      </c>
      <c r="AA124" s="190"/>
      <c r="AB124" s="192"/>
      <c r="AC124" s="192"/>
      <c r="AD124" s="192"/>
      <c r="AE124" s="192"/>
      <c r="AF124" s="192"/>
      <c r="AG124" s="192"/>
      <c r="AH124" s="167"/>
      <c r="AI124" s="167"/>
      <c r="AJ124" s="167"/>
      <c r="AK124" s="167"/>
      <c r="AL124" s="167"/>
      <c r="AM124" s="173"/>
      <c r="AN124" s="8"/>
      <c r="AO124" s="8"/>
      <c r="AP124" s="8"/>
      <c r="AQ124" s="8"/>
      <c r="AR124" s="8"/>
      <c r="AS124" s="8"/>
      <c r="AT124" s="8"/>
      <c r="AU124" s="8"/>
      <c r="AV124" s="8"/>
      <c r="AW124" s="8"/>
      <c r="AX124" s="8"/>
      <c r="AY124" s="8"/>
      <c r="AZ124" s="9"/>
      <c r="BA124" s="8"/>
      <c r="BB124" s="8"/>
      <c r="BZ124" s="7"/>
      <c r="CA124" s="7"/>
    </row>
    <row r="125" spans="3:79" s="1" customFormat="1">
      <c r="F125" s="10"/>
      <c r="G125" s="189"/>
      <c r="H125" s="189"/>
      <c r="I125" s="189"/>
      <c r="J125" s="190" t="s">
        <v>123</v>
      </c>
      <c r="K125" s="285">
        <f t="shared" ref="K125:Z125" si="49">K124/VDSR.Total.Mem</f>
        <v>0</v>
      </c>
      <c r="L125" s="285">
        <f t="shared" si="49"/>
        <v>0</v>
      </c>
      <c r="M125" s="286">
        <f t="shared" si="49"/>
        <v>0</v>
      </c>
      <c r="N125" s="286">
        <f t="shared" si="49"/>
        <v>0</v>
      </c>
      <c r="O125" s="285">
        <f t="shared" si="49"/>
        <v>0</v>
      </c>
      <c r="P125" s="285">
        <f t="shared" si="49"/>
        <v>0</v>
      </c>
      <c r="Q125" s="286">
        <f t="shared" si="49"/>
        <v>0</v>
      </c>
      <c r="R125" s="286">
        <f t="shared" si="49"/>
        <v>0</v>
      </c>
      <c r="S125" s="285">
        <f t="shared" si="49"/>
        <v>0</v>
      </c>
      <c r="T125" s="285">
        <f t="shared" si="49"/>
        <v>0</v>
      </c>
      <c r="U125" s="286">
        <f t="shared" si="49"/>
        <v>0</v>
      </c>
      <c r="V125" s="286">
        <f t="shared" si="49"/>
        <v>0</v>
      </c>
      <c r="W125" s="285">
        <f t="shared" si="49"/>
        <v>0</v>
      </c>
      <c r="X125" s="285">
        <f t="shared" si="49"/>
        <v>0</v>
      </c>
      <c r="Y125" s="286">
        <f t="shared" si="49"/>
        <v>0</v>
      </c>
      <c r="Z125" s="286">
        <f t="shared" si="49"/>
        <v>0</v>
      </c>
      <c r="AA125" s="216"/>
      <c r="AB125" s="192"/>
      <c r="AC125" s="192"/>
      <c r="AD125" s="192"/>
      <c r="AE125" s="192"/>
      <c r="AF125" s="192"/>
      <c r="AG125" s="192"/>
      <c r="AH125" s="167"/>
      <c r="AI125" s="167"/>
      <c r="AJ125" s="167"/>
      <c r="AK125" s="167"/>
      <c r="AL125" s="167"/>
      <c r="AM125" s="173"/>
      <c r="AN125" s="8"/>
      <c r="AO125" s="8"/>
      <c r="AP125" s="8"/>
      <c r="AQ125" s="8"/>
      <c r="AR125" s="8"/>
      <c r="AS125" s="8"/>
      <c r="AT125" s="8"/>
      <c r="AU125" s="8"/>
      <c r="AV125" s="8"/>
      <c r="AW125" s="8"/>
      <c r="AX125" s="8"/>
      <c r="AY125" s="8"/>
      <c r="AZ125" s="9"/>
      <c r="BA125" s="8"/>
      <c r="BB125" s="8"/>
      <c r="BZ125" s="7"/>
      <c r="CA125" s="7"/>
    </row>
    <row r="126" spans="3:79" s="1" customFormat="1">
      <c r="F126" s="10"/>
      <c r="G126" s="189"/>
      <c r="H126" s="189"/>
      <c r="I126" s="189"/>
      <c r="J126" s="190"/>
      <c r="K126" s="190"/>
      <c r="L126" s="194"/>
      <c r="M126" s="194"/>
      <c r="N126" s="194"/>
      <c r="O126" s="194"/>
      <c r="P126" s="194"/>
      <c r="Q126" s="194"/>
      <c r="R126" s="194"/>
      <c r="S126" s="194"/>
      <c r="T126" s="194"/>
      <c r="U126" s="194"/>
      <c r="V126" s="194"/>
      <c r="W126" s="194"/>
      <c r="X126" s="194"/>
      <c r="Y126" s="194"/>
      <c r="Z126" s="194"/>
      <c r="AA126" s="194"/>
      <c r="AB126" s="192"/>
      <c r="AC126" s="192"/>
      <c r="AD126" s="192"/>
      <c r="AE126" s="192"/>
      <c r="AF126" s="192"/>
      <c r="AG126" s="192"/>
      <c r="AH126" s="167"/>
      <c r="AI126" s="167"/>
      <c r="AJ126" s="167"/>
      <c r="AK126" s="167"/>
      <c r="AL126" s="167"/>
      <c r="AM126" s="173"/>
      <c r="AN126" s="8"/>
      <c r="AO126" s="8"/>
      <c r="AP126" s="8"/>
      <c r="AQ126" s="8"/>
      <c r="AR126" s="8"/>
      <c r="AS126" s="8"/>
      <c r="AT126" s="8"/>
      <c r="AU126" s="8"/>
      <c r="AV126" s="8"/>
      <c r="AW126" s="8"/>
      <c r="AX126" s="8"/>
      <c r="AY126" s="8"/>
      <c r="AZ126" s="9"/>
      <c r="BA126" s="8"/>
      <c r="BB126" s="8"/>
      <c r="BZ126" s="7"/>
      <c r="CA126" s="7"/>
    </row>
    <row r="127" spans="3:79" s="1" customFormat="1">
      <c r="F127" s="10"/>
      <c r="G127" s="189"/>
      <c r="H127" s="189"/>
      <c r="I127" s="189"/>
      <c r="J127" s="190"/>
      <c r="K127" s="190"/>
      <c r="L127" s="194"/>
      <c r="M127" s="194"/>
      <c r="N127" s="194"/>
      <c r="O127" s="194"/>
      <c r="P127" s="194"/>
      <c r="Q127" s="194"/>
      <c r="R127" s="194"/>
      <c r="S127" s="194"/>
      <c r="T127" s="194"/>
      <c r="U127" s="194"/>
      <c r="V127" s="194"/>
      <c r="W127" s="194"/>
      <c r="X127" s="194"/>
      <c r="Y127" s="194"/>
      <c r="Z127" s="194"/>
      <c r="AA127" s="194"/>
      <c r="AB127" s="192"/>
      <c r="AC127" s="192"/>
      <c r="AD127" s="192"/>
      <c r="AE127" s="192"/>
      <c r="AF127" s="192"/>
      <c r="AG127" s="192"/>
      <c r="AH127" s="167"/>
      <c r="AI127" s="167"/>
      <c r="AJ127" s="167"/>
      <c r="AK127" s="167"/>
      <c r="AL127" s="167"/>
      <c r="AM127" s="173"/>
      <c r="AN127" s="8"/>
      <c r="AO127" s="8"/>
      <c r="AP127" s="8"/>
      <c r="AQ127" s="8"/>
      <c r="AR127" s="8"/>
      <c r="AS127" s="8"/>
      <c r="AT127" s="8"/>
      <c r="AU127" s="8"/>
      <c r="AV127" s="8"/>
      <c r="AW127" s="8"/>
      <c r="AX127" s="8"/>
      <c r="AY127" s="8"/>
      <c r="AZ127" s="9"/>
      <c r="BA127" s="8"/>
      <c r="BB127" s="8"/>
      <c r="BZ127" s="7"/>
      <c r="CA127" s="7"/>
    </row>
    <row r="128" spans="3:79" s="1" customFormat="1">
      <c r="F128" s="10"/>
      <c r="G128" s="189"/>
      <c r="H128" s="189"/>
      <c r="I128" s="189"/>
      <c r="J128" s="190"/>
      <c r="K128" s="199"/>
      <c r="L128" s="199" t="s">
        <v>82</v>
      </c>
      <c r="M128" s="199"/>
      <c r="N128" s="199"/>
      <c r="O128" s="199"/>
      <c r="P128" s="199"/>
      <c r="Q128" s="199"/>
      <c r="R128" s="199"/>
      <c r="S128" s="199"/>
      <c r="T128" s="199"/>
      <c r="U128" s="199"/>
      <c r="V128" s="199"/>
      <c r="W128" s="199"/>
      <c r="X128" s="199"/>
      <c r="Y128" s="199"/>
      <c r="Z128" s="199"/>
      <c r="AA128" s="199"/>
      <c r="AB128" s="192"/>
      <c r="AC128" s="192"/>
      <c r="AD128" s="192"/>
      <c r="AE128" s="192"/>
      <c r="AF128" s="192"/>
      <c r="AG128" s="192"/>
      <c r="AH128" s="167"/>
      <c r="AI128" s="167"/>
      <c r="AJ128" s="167"/>
      <c r="AK128" s="167"/>
      <c r="AL128" s="167"/>
      <c r="AM128" s="173"/>
      <c r="AN128" s="8"/>
      <c r="AO128" s="8"/>
      <c r="AP128" s="8"/>
      <c r="AQ128" s="8"/>
      <c r="AR128" s="8"/>
      <c r="AS128" s="8"/>
      <c r="AT128" s="8"/>
      <c r="AU128" s="8"/>
      <c r="AV128" s="8"/>
      <c r="AW128" s="8"/>
      <c r="AX128" s="8"/>
      <c r="AY128" s="8"/>
      <c r="AZ128" s="9"/>
      <c r="BA128" s="8"/>
      <c r="BB128" s="8"/>
      <c r="BZ128" s="7"/>
      <c r="CA128" s="7"/>
    </row>
    <row r="129" spans="7:81" s="8" customFormat="1">
      <c r="G129" s="189"/>
      <c r="H129" s="189"/>
      <c r="I129" s="189"/>
      <c r="J129" s="190"/>
      <c r="K129" s="204" t="s">
        <v>63</v>
      </c>
      <c r="L129" s="204" t="s">
        <v>64</v>
      </c>
      <c r="M129" s="205" t="s">
        <v>65</v>
      </c>
      <c r="N129" s="205" t="s">
        <v>66</v>
      </c>
      <c r="O129" s="204" t="s">
        <v>67</v>
      </c>
      <c r="P129" s="204" t="s">
        <v>68</v>
      </c>
      <c r="Q129" s="205" t="s">
        <v>69</v>
      </c>
      <c r="R129" s="205" t="s">
        <v>70</v>
      </c>
      <c r="S129" s="204" t="s">
        <v>71</v>
      </c>
      <c r="T129" s="204" t="s">
        <v>72</v>
      </c>
      <c r="U129" s="205" t="s">
        <v>73</v>
      </c>
      <c r="V129" s="205" t="s">
        <v>74</v>
      </c>
      <c r="W129" s="204" t="s">
        <v>75</v>
      </c>
      <c r="X129" s="204" t="s">
        <v>76</v>
      </c>
      <c r="Y129" s="205" t="s">
        <v>77</v>
      </c>
      <c r="Z129" s="205" t="s">
        <v>78</v>
      </c>
      <c r="AA129" s="206"/>
      <c r="AB129" s="192"/>
      <c r="AC129" s="192"/>
      <c r="AD129" s="192"/>
      <c r="AE129" s="192"/>
      <c r="AF129" s="192"/>
      <c r="AG129" s="192"/>
      <c r="AH129" s="167"/>
      <c r="AI129" s="167"/>
      <c r="AJ129" s="167"/>
      <c r="AK129" s="167"/>
      <c r="AL129" s="167"/>
      <c r="AM129" s="173"/>
      <c r="AZ129" s="9"/>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7"/>
      <c r="CA129" s="7"/>
      <c r="CB129" s="1"/>
      <c r="CC129" s="1"/>
    </row>
    <row r="130" spans="7:81" s="8" customFormat="1">
      <c r="G130" s="189"/>
      <c r="H130" s="189"/>
      <c r="I130" s="189"/>
      <c r="J130" s="212" t="s">
        <v>116</v>
      </c>
      <c r="K130" s="213">
        <f t="shared" ref="K130:K137" si="50">$E17*$V5</f>
        <v>0</v>
      </c>
      <c r="L130" s="213">
        <f t="shared" ref="L130:L137" si="51">$F17*$V5</f>
        <v>0</v>
      </c>
      <c r="M130" s="214">
        <f t="shared" ref="M130:M137" si="52">$G17*$V5</f>
        <v>0</v>
      </c>
      <c r="N130" s="214">
        <f t="shared" ref="N130:N137" si="53">$H17*$V5</f>
        <v>0</v>
      </c>
      <c r="O130" s="213">
        <f t="shared" ref="O130:Z137" si="54">I17*$V5</f>
        <v>0</v>
      </c>
      <c r="P130" s="213">
        <f t="shared" si="54"/>
        <v>0</v>
      </c>
      <c r="Q130" s="214">
        <f t="shared" si="54"/>
        <v>0</v>
      </c>
      <c r="R130" s="214">
        <f t="shared" si="54"/>
        <v>0</v>
      </c>
      <c r="S130" s="213">
        <f t="shared" si="54"/>
        <v>0</v>
      </c>
      <c r="T130" s="213">
        <f t="shared" si="54"/>
        <v>0</v>
      </c>
      <c r="U130" s="214">
        <f t="shared" si="54"/>
        <v>0</v>
      </c>
      <c r="V130" s="214">
        <f t="shared" si="54"/>
        <v>0</v>
      </c>
      <c r="W130" s="213">
        <f t="shared" si="54"/>
        <v>0</v>
      </c>
      <c r="X130" s="213">
        <f t="shared" si="54"/>
        <v>0</v>
      </c>
      <c r="Y130" s="214">
        <f t="shared" si="54"/>
        <v>0</v>
      </c>
      <c r="Z130" s="214">
        <f t="shared" si="54"/>
        <v>0</v>
      </c>
      <c r="AA130" s="192"/>
      <c r="AB130" s="190"/>
      <c r="AC130" s="190"/>
      <c r="AD130" s="190"/>
      <c r="AE130" s="190"/>
      <c r="AF130" s="190"/>
      <c r="AG130" s="190"/>
      <c r="AH130" s="5"/>
      <c r="AI130" s="5"/>
      <c r="AJ130" s="5"/>
      <c r="AK130" s="5"/>
      <c r="AL130" s="5"/>
      <c r="AM130" s="1"/>
      <c r="AZ130" s="9"/>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7"/>
      <c r="CA130" s="7"/>
      <c r="CB130" s="1"/>
      <c r="CC130" s="1"/>
    </row>
    <row r="131" spans="7:81" s="8" customFormat="1">
      <c r="G131" s="189"/>
      <c r="H131" s="189"/>
      <c r="I131" s="189"/>
      <c r="J131" s="212" t="s">
        <v>22</v>
      </c>
      <c r="K131" s="213">
        <f t="shared" si="50"/>
        <v>0</v>
      </c>
      <c r="L131" s="213">
        <f t="shared" si="51"/>
        <v>0</v>
      </c>
      <c r="M131" s="214">
        <f t="shared" si="52"/>
        <v>0</v>
      </c>
      <c r="N131" s="214">
        <f t="shared" si="53"/>
        <v>0</v>
      </c>
      <c r="O131" s="213">
        <f t="shared" si="54"/>
        <v>0</v>
      </c>
      <c r="P131" s="213">
        <f t="shared" si="54"/>
        <v>0</v>
      </c>
      <c r="Q131" s="214">
        <f t="shared" si="54"/>
        <v>0</v>
      </c>
      <c r="R131" s="214">
        <f t="shared" si="54"/>
        <v>0</v>
      </c>
      <c r="S131" s="213">
        <f t="shared" si="54"/>
        <v>0</v>
      </c>
      <c r="T131" s="213">
        <f t="shared" si="54"/>
        <v>0</v>
      </c>
      <c r="U131" s="214">
        <f t="shared" si="54"/>
        <v>0</v>
      </c>
      <c r="V131" s="214">
        <f t="shared" si="54"/>
        <v>0</v>
      </c>
      <c r="W131" s="213">
        <f t="shared" si="54"/>
        <v>0</v>
      </c>
      <c r="X131" s="213">
        <f t="shared" si="54"/>
        <v>0</v>
      </c>
      <c r="Y131" s="214">
        <f t="shared" si="54"/>
        <v>0</v>
      </c>
      <c r="Z131" s="214">
        <f t="shared" si="54"/>
        <v>0</v>
      </c>
      <c r="AA131" s="192"/>
      <c r="AB131" s="216"/>
      <c r="AC131" s="216"/>
      <c r="AD131" s="216"/>
      <c r="AE131" s="216"/>
      <c r="AF131" s="216"/>
      <c r="AG131" s="216"/>
      <c r="AH131" s="217"/>
      <c r="AI131" s="217"/>
      <c r="AJ131" s="217"/>
      <c r="AK131" s="217"/>
      <c r="AL131" s="217"/>
      <c r="AM131" s="218"/>
      <c r="AZ131" s="9"/>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7"/>
      <c r="CA131" s="7"/>
      <c r="CB131" s="1"/>
      <c r="CC131" s="1"/>
    </row>
    <row r="132" spans="7:81" s="8" customFormat="1">
      <c r="G132" s="189"/>
      <c r="H132" s="189"/>
      <c r="I132" s="189"/>
      <c r="J132" s="212" t="s">
        <v>26</v>
      </c>
      <c r="K132" s="213">
        <f t="shared" si="50"/>
        <v>0</v>
      </c>
      <c r="L132" s="213">
        <f t="shared" si="51"/>
        <v>0</v>
      </c>
      <c r="M132" s="214">
        <f t="shared" si="52"/>
        <v>0</v>
      </c>
      <c r="N132" s="214">
        <f t="shared" si="53"/>
        <v>0</v>
      </c>
      <c r="O132" s="213">
        <f t="shared" si="54"/>
        <v>0</v>
      </c>
      <c r="P132" s="213">
        <f t="shared" si="54"/>
        <v>0</v>
      </c>
      <c r="Q132" s="214">
        <f t="shared" si="54"/>
        <v>0</v>
      </c>
      <c r="R132" s="214">
        <f t="shared" si="54"/>
        <v>0</v>
      </c>
      <c r="S132" s="213">
        <f t="shared" si="54"/>
        <v>0</v>
      </c>
      <c r="T132" s="213">
        <f t="shared" si="54"/>
        <v>0</v>
      </c>
      <c r="U132" s="214">
        <f t="shared" si="54"/>
        <v>0</v>
      </c>
      <c r="V132" s="214">
        <f t="shared" si="54"/>
        <v>0</v>
      </c>
      <c r="W132" s="213">
        <f t="shared" si="54"/>
        <v>0</v>
      </c>
      <c r="X132" s="213">
        <f t="shared" si="54"/>
        <v>0</v>
      </c>
      <c r="Y132" s="214">
        <f t="shared" si="54"/>
        <v>0</v>
      </c>
      <c r="Z132" s="214">
        <f t="shared" si="54"/>
        <v>0</v>
      </c>
      <c r="AA132" s="192"/>
      <c r="AB132" s="194"/>
      <c r="AC132" s="194"/>
      <c r="AD132" s="194"/>
      <c r="AE132" s="194"/>
      <c r="AF132" s="194"/>
      <c r="AG132" s="194"/>
      <c r="AH132" s="6"/>
      <c r="AI132" s="6"/>
      <c r="AJ132" s="6"/>
      <c r="AK132" s="6"/>
      <c r="AL132" s="6"/>
      <c r="AM132" s="7"/>
      <c r="AZ132" s="9"/>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7"/>
      <c r="CA132" s="7"/>
      <c r="CB132" s="1"/>
      <c r="CC132" s="1"/>
    </row>
    <row r="133" spans="7:81" s="8" customFormat="1">
      <c r="G133" s="189"/>
      <c r="H133" s="189"/>
      <c r="I133" s="189"/>
      <c r="J133" s="212" t="s">
        <v>30</v>
      </c>
      <c r="K133" s="213">
        <f t="shared" si="50"/>
        <v>0</v>
      </c>
      <c r="L133" s="213">
        <f t="shared" si="51"/>
        <v>0</v>
      </c>
      <c r="M133" s="214">
        <f t="shared" si="52"/>
        <v>0</v>
      </c>
      <c r="N133" s="214">
        <f t="shared" si="53"/>
        <v>0</v>
      </c>
      <c r="O133" s="213">
        <f t="shared" si="54"/>
        <v>0</v>
      </c>
      <c r="P133" s="213">
        <f t="shared" si="54"/>
        <v>0</v>
      </c>
      <c r="Q133" s="214">
        <f t="shared" si="54"/>
        <v>0</v>
      </c>
      <c r="R133" s="214">
        <f t="shared" si="54"/>
        <v>0</v>
      </c>
      <c r="S133" s="213">
        <f t="shared" si="54"/>
        <v>0</v>
      </c>
      <c r="T133" s="213">
        <f t="shared" si="54"/>
        <v>0</v>
      </c>
      <c r="U133" s="214">
        <f t="shared" si="54"/>
        <v>0</v>
      </c>
      <c r="V133" s="214">
        <f t="shared" si="54"/>
        <v>0</v>
      </c>
      <c r="W133" s="213">
        <f t="shared" si="54"/>
        <v>0</v>
      </c>
      <c r="X133" s="213">
        <f t="shared" si="54"/>
        <v>0</v>
      </c>
      <c r="Y133" s="214">
        <f t="shared" si="54"/>
        <v>0</v>
      </c>
      <c r="Z133" s="214">
        <f t="shared" si="54"/>
        <v>0</v>
      </c>
      <c r="AA133" s="192"/>
      <c r="AB133" s="194"/>
      <c r="AC133" s="194"/>
      <c r="AD133" s="194"/>
      <c r="AE133" s="194"/>
      <c r="AF133" s="194"/>
      <c r="AG133" s="194"/>
      <c r="AH133" s="6"/>
      <c r="AI133" s="6"/>
      <c r="AJ133" s="6"/>
      <c r="AK133" s="6"/>
      <c r="AL133" s="6"/>
      <c r="AM133" s="7"/>
      <c r="AZ133" s="9"/>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7"/>
      <c r="CA133" s="7"/>
      <c r="CB133" s="1"/>
      <c r="CC133" s="1"/>
    </row>
    <row r="134" spans="7:81" s="8" customFormat="1">
      <c r="G134" s="189"/>
      <c r="H134" s="189"/>
      <c r="I134" s="189"/>
      <c r="J134" s="212" t="s">
        <v>33</v>
      </c>
      <c r="K134" s="213">
        <f t="shared" si="50"/>
        <v>0</v>
      </c>
      <c r="L134" s="213">
        <f t="shared" si="51"/>
        <v>0</v>
      </c>
      <c r="M134" s="214">
        <f t="shared" si="52"/>
        <v>0</v>
      </c>
      <c r="N134" s="214">
        <f t="shared" si="53"/>
        <v>0</v>
      </c>
      <c r="O134" s="213">
        <f t="shared" si="54"/>
        <v>0</v>
      </c>
      <c r="P134" s="213">
        <f t="shared" si="54"/>
        <v>0</v>
      </c>
      <c r="Q134" s="214">
        <f t="shared" si="54"/>
        <v>0</v>
      </c>
      <c r="R134" s="214">
        <f t="shared" si="54"/>
        <v>0</v>
      </c>
      <c r="S134" s="213">
        <f t="shared" si="54"/>
        <v>0</v>
      </c>
      <c r="T134" s="213">
        <f t="shared" si="54"/>
        <v>0</v>
      </c>
      <c r="U134" s="214">
        <f t="shared" si="54"/>
        <v>0</v>
      </c>
      <c r="V134" s="214">
        <f t="shared" si="54"/>
        <v>0</v>
      </c>
      <c r="W134" s="213">
        <f t="shared" si="54"/>
        <v>0</v>
      </c>
      <c r="X134" s="213">
        <f t="shared" si="54"/>
        <v>0</v>
      </c>
      <c r="Y134" s="214">
        <f t="shared" si="54"/>
        <v>0</v>
      </c>
      <c r="Z134" s="214">
        <f t="shared" si="54"/>
        <v>0</v>
      </c>
      <c r="AA134" s="192"/>
      <c r="AB134" s="194"/>
      <c r="AC134" s="194"/>
      <c r="AD134" s="194"/>
      <c r="AE134" s="194"/>
      <c r="AF134" s="194"/>
      <c r="AG134" s="194"/>
      <c r="AH134" s="6"/>
      <c r="AI134" s="6"/>
      <c r="AJ134" s="6"/>
      <c r="AK134" s="6"/>
      <c r="AL134" s="6"/>
      <c r="AM134" s="7"/>
      <c r="AZ134" s="9"/>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7"/>
      <c r="CA134" s="7"/>
      <c r="CB134" s="1"/>
      <c r="CC134" s="1"/>
    </row>
    <row r="135" spans="7:81" s="8" customFormat="1">
      <c r="G135" s="189"/>
      <c r="H135" s="189"/>
      <c r="I135" s="189"/>
      <c r="J135" s="212" t="s">
        <v>37</v>
      </c>
      <c r="K135" s="213">
        <f t="shared" si="50"/>
        <v>0</v>
      </c>
      <c r="L135" s="213">
        <f t="shared" si="51"/>
        <v>0</v>
      </c>
      <c r="M135" s="214">
        <f t="shared" si="52"/>
        <v>0</v>
      </c>
      <c r="N135" s="214">
        <f t="shared" si="53"/>
        <v>0</v>
      </c>
      <c r="O135" s="213">
        <f t="shared" si="54"/>
        <v>0</v>
      </c>
      <c r="P135" s="213">
        <f t="shared" si="54"/>
        <v>0</v>
      </c>
      <c r="Q135" s="214">
        <f t="shared" si="54"/>
        <v>0</v>
      </c>
      <c r="R135" s="214">
        <f t="shared" si="54"/>
        <v>0</v>
      </c>
      <c r="S135" s="213">
        <f t="shared" si="54"/>
        <v>0</v>
      </c>
      <c r="T135" s="213">
        <f t="shared" si="54"/>
        <v>0</v>
      </c>
      <c r="U135" s="214">
        <f t="shared" si="54"/>
        <v>0</v>
      </c>
      <c r="V135" s="214">
        <f t="shared" si="54"/>
        <v>0</v>
      </c>
      <c r="W135" s="213">
        <f t="shared" si="54"/>
        <v>0</v>
      </c>
      <c r="X135" s="213">
        <f t="shared" si="54"/>
        <v>0</v>
      </c>
      <c r="Y135" s="214">
        <f t="shared" si="54"/>
        <v>0</v>
      </c>
      <c r="Z135" s="214">
        <f t="shared" si="54"/>
        <v>0</v>
      </c>
      <c r="AA135" s="192"/>
      <c r="AB135" s="194"/>
      <c r="AC135" s="194"/>
      <c r="AD135" s="194"/>
      <c r="AE135" s="194"/>
      <c r="AF135" s="194"/>
      <c r="AG135" s="194"/>
      <c r="AH135" s="6"/>
      <c r="AI135" s="6"/>
      <c r="AJ135" s="6"/>
      <c r="AK135" s="6"/>
      <c r="AL135" s="6"/>
      <c r="AM135" s="7"/>
      <c r="AZ135" s="9"/>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7"/>
      <c r="CA135" s="7"/>
      <c r="CB135" s="1"/>
      <c r="CC135" s="1"/>
    </row>
    <row r="136" spans="7:81" s="8" customFormat="1">
      <c r="G136" s="189"/>
      <c r="H136" s="189"/>
      <c r="I136" s="189"/>
      <c r="J136" s="212" t="s">
        <v>42</v>
      </c>
      <c r="K136" s="213">
        <f t="shared" si="50"/>
        <v>0</v>
      </c>
      <c r="L136" s="213">
        <f t="shared" si="51"/>
        <v>0</v>
      </c>
      <c r="M136" s="214">
        <f t="shared" si="52"/>
        <v>0</v>
      </c>
      <c r="N136" s="214">
        <f t="shared" si="53"/>
        <v>0</v>
      </c>
      <c r="O136" s="213">
        <f t="shared" si="54"/>
        <v>0</v>
      </c>
      <c r="P136" s="213">
        <f t="shared" si="54"/>
        <v>0</v>
      </c>
      <c r="Q136" s="214">
        <f t="shared" si="54"/>
        <v>0</v>
      </c>
      <c r="R136" s="214">
        <f t="shared" si="54"/>
        <v>0</v>
      </c>
      <c r="S136" s="213">
        <f t="shared" si="54"/>
        <v>0</v>
      </c>
      <c r="T136" s="213">
        <f t="shared" si="54"/>
        <v>0</v>
      </c>
      <c r="U136" s="214">
        <f t="shared" si="54"/>
        <v>0</v>
      </c>
      <c r="V136" s="214">
        <f t="shared" si="54"/>
        <v>0</v>
      </c>
      <c r="W136" s="213">
        <f t="shared" si="54"/>
        <v>0</v>
      </c>
      <c r="X136" s="213">
        <f t="shared" si="54"/>
        <v>0</v>
      </c>
      <c r="Y136" s="214">
        <f t="shared" si="54"/>
        <v>0</v>
      </c>
      <c r="Z136" s="214">
        <f t="shared" si="54"/>
        <v>0</v>
      </c>
      <c r="AA136" s="192"/>
      <c r="AB136" s="194"/>
      <c r="AC136" s="194"/>
      <c r="AD136" s="194"/>
      <c r="AE136" s="194"/>
      <c r="AF136" s="194"/>
      <c r="AG136" s="194"/>
      <c r="AH136" s="6"/>
      <c r="AI136" s="6"/>
      <c r="AJ136" s="6"/>
      <c r="AK136" s="6"/>
      <c r="AL136" s="6"/>
      <c r="AM136" s="7"/>
      <c r="AZ136" s="9"/>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7"/>
      <c r="CA136" s="7"/>
      <c r="CB136" s="1"/>
      <c r="CC136" s="1"/>
    </row>
    <row r="137" spans="7:81" s="8" customFormat="1">
      <c r="G137" s="189"/>
      <c r="H137" s="189"/>
      <c r="I137" s="189"/>
      <c r="J137" s="212" t="s">
        <v>16</v>
      </c>
      <c r="K137" s="213">
        <f t="shared" si="50"/>
        <v>0</v>
      </c>
      <c r="L137" s="213">
        <f t="shared" si="51"/>
        <v>0</v>
      </c>
      <c r="M137" s="214">
        <f t="shared" si="52"/>
        <v>0</v>
      </c>
      <c r="N137" s="214">
        <f t="shared" si="53"/>
        <v>0</v>
      </c>
      <c r="O137" s="213">
        <f t="shared" si="54"/>
        <v>0</v>
      </c>
      <c r="P137" s="213">
        <f t="shared" si="54"/>
        <v>0</v>
      </c>
      <c r="Q137" s="214">
        <f t="shared" si="54"/>
        <v>0</v>
      </c>
      <c r="R137" s="214">
        <f t="shared" si="54"/>
        <v>0</v>
      </c>
      <c r="S137" s="213">
        <f t="shared" si="54"/>
        <v>0</v>
      </c>
      <c r="T137" s="213">
        <f t="shared" si="54"/>
        <v>0</v>
      </c>
      <c r="U137" s="214">
        <f t="shared" si="54"/>
        <v>0</v>
      </c>
      <c r="V137" s="214">
        <f t="shared" si="54"/>
        <v>0</v>
      </c>
      <c r="W137" s="213">
        <f t="shared" si="54"/>
        <v>0</v>
      </c>
      <c r="X137" s="213">
        <f t="shared" si="54"/>
        <v>0</v>
      </c>
      <c r="Y137" s="214">
        <f t="shared" si="54"/>
        <v>0</v>
      </c>
      <c r="Z137" s="214">
        <f t="shared" si="54"/>
        <v>0</v>
      </c>
      <c r="AA137" s="192"/>
      <c r="AB137" s="194"/>
      <c r="AC137" s="194"/>
      <c r="AD137" s="194"/>
      <c r="AE137" s="194"/>
      <c r="AF137" s="194"/>
      <c r="AG137" s="194"/>
      <c r="AH137" s="6"/>
      <c r="AI137" s="6"/>
      <c r="AJ137" s="6"/>
      <c r="AK137" s="6"/>
      <c r="AL137" s="6"/>
      <c r="AM137" s="7"/>
      <c r="AZ137" s="9"/>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7"/>
      <c r="CA137" s="7"/>
      <c r="CB137" s="1"/>
      <c r="CC137" s="1"/>
    </row>
    <row r="138" spans="7:81" s="8" customFormat="1">
      <c r="G138" s="189"/>
      <c r="H138" s="189"/>
      <c r="I138" s="189"/>
      <c r="J138" s="212" t="s">
        <v>17</v>
      </c>
      <c r="K138" s="213">
        <f t="shared" ref="K138:K145" si="55">$E25*$AB5</f>
        <v>0</v>
      </c>
      <c r="L138" s="213">
        <f t="shared" ref="L138:L145" si="56">$F25*$AB5</f>
        <v>0</v>
      </c>
      <c r="M138" s="214">
        <f t="shared" ref="M138:M145" si="57">$G25*$AB5</f>
        <v>0</v>
      </c>
      <c r="N138" s="214">
        <f t="shared" ref="N138:N145" si="58">$H25*$AB5</f>
        <v>0</v>
      </c>
      <c r="O138" s="213">
        <f t="shared" ref="O138:Z145" si="59">I25*$AB5</f>
        <v>0</v>
      </c>
      <c r="P138" s="213">
        <f t="shared" si="59"/>
        <v>0</v>
      </c>
      <c r="Q138" s="214">
        <f t="shared" si="59"/>
        <v>0</v>
      </c>
      <c r="R138" s="214">
        <f t="shared" si="59"/>
        <v>0</v>
      </c>
      <c r="S138" s="213">
        <f t="shared" si="59"/>
        <v>0</v>
      </c>
      <c r="T138" s="213">
        <f t="shared" si="59"/>
        <v>0</v>
      </c>
      <c r="U138" s="214">
        <f t="shared" si="59"/>
        <v>0</v>
      </c>
      <c r="V138" s="214">
        <f t="shared" si="59"/>
        <v>0</v>
      </c>
      <c r="W138" s="213">
        <f t="shared" si="59"/>
        <v>0</v>
      </c>
      <c r="X138" s="213">
        <f t="shared" si="59"/>
        <v>0</v>
      </c>
      <c r="Y138" s="214">
        <f t="shared" si="59"/>
        <v>0</v>
      </c>
      <c r="Z138" s="214">
        <f t="shared" si="59"/>
        <v>0</v>
      </c>
      <c r="AA138" s="192"/>
      <c r="AB138" s="194"/>
      <c r="AC138" s="194"/>
      <c r="AD138" s="194"/>
      <c r="AE138" s="194"/>
      <c r="AF138" s="194"/>
      <c r="AG138" s="194"/>
      <c r="AH138" s="6"/>
      <c r="AI138" s="6"/>
      <c r="AJ138" s="6"/>
      <c r="AK138" s="6"/>
      <c r="AL138" s="6"/>
      <c r="AM138" s="7"/>
      <c r="AZ138" s="9"/>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7"/>
      <c r="CA138" s="7"/>
      <c r="CB138" s="1"/>
      <c r="CC138" s="1"/>
    </row>
    <row r="139" spans="7:81" s="8" customFormat="1">
      <c r="G139" s="189"/>
      <c r="H139" s="189"/>
      <c r="I139" s="189"/>
      <c r="J139" s="212" t="s">
        <v>34</v>
      </c>
      <c r="K139" s="213">
        <f t="shared" si="55"/>
        <v>0</v>
      </c>
      <c r="L139" s="213">
        <f t="shared" si="56"/>
        <v>0</v>
      </c>
      <c r="M139" s="214">
        <f t="shared" si="57"/>
        <v>0</v>
      </c>
      <c r="N139" s="214">
        <f t="shared" si="58"/>
        <v>0</v>
      </c>
      <c r="O139" s="213">
        <f t="shared" si="59"/>
        <v>0</v>
      </c>
      <c r="P139" s="213">
        <f t="shared" si="59"/>
        <v>0</v>
      </c>
      <c r="Q139" s="214">
        <f t="shared" si="59"/>
        <v>0</v>
      </c>
      <c r="R139" s="214">
        <f t="shared" si="59"/>
        <v>0</v>
      </c>
      <c r="S139" s="213">
        <f t="shared" si="59"/>
        <v>0</v>
      </c>
      <c r="T139" s="213">
        <f t="shared" si="59"/>
        <v>0</v>
      </c>
      <c r="U139" s="214">
        <f t="shared" si="59"/>
        <v>0</v>
      </c>
      <c r="V139" s="214">
        <f t="shared" si="59"/>
        <v>0</v>
      </c>
      <c r="W139" s="213">
        <f t="shared" si="59"/>
        <v>0</v>
      </c>
      <c r="X139" s="213">
        <f t="shared" si="59"/>
        <v>0</v>
      </c>
      <c r="Y139" s="214">
        <f t="shared" si="59"/>
        <v>0</v>
      </c>
      <c r="Z139" s="214">
        <f t="shared" si="59"/>
        <v>0</v>
      </c>
      <c r="AA139" s="192"/>
      <c r="AB139" s="194"/>
      <c r="AC139" s="194"/>
      <c r="AD139" s="194"/>
      <c r="AE139" s="194"/>
      <c r="AF139" s="194"/>
      <c r="AG139" s="194"/>
      <c r="AH139" s="6"/>
      <c r="AI139" s="6"/>
      <c r="AJ139" s="6"/>
      <c r="AK139" s="6"/>
      <c r="AL139" s="6"/>
      <c r="AM139" s="7"/>
      <c r="AZ139" s="9"/>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7"/>
      <c r="CA139" s="7"/>
      <c r="CB139" s="1"/>
      <c r="CC139" s="1"/>
    </row>
    <row r="140" spans="7:81" s="8" customFormat="1">
      <c r="G140" s="189"/>
      <c r="H140" s="189"/>
      <c r="I140" s="189"/>
      <c r="J140" s="212" t="s">
        <v>38</v>
      </c>
      <c r="K140" s="213">
        <f t="shared" si="55"/>
        <v>0</v>
      </c>
      <c r="L140" s="213">
        <f t="shared" si="56"/>
        <v>0</v>
      </c>
      <c r="M140" s="214">
        <f t="shared" si="57"/>
        <v>0</v>
      </c>
      <c r="N140" s="214">
        <f t="shared" si="58"/>
        <v>0</v>
      </c>
      <c r="O140" s="213">
        <f t="shared" si="59"/>
        <v>0</v>
      </c>
      <c r="P140" s="213">
        <f t="shared" si="59"/>
        <v>0</v>
      </c>
      <c r="Q140" s="214">
        <f t="shared" si="59"/>
        <v>0</v>
      </c>
      <c r="R140" s="214">
        <f t="shared" si="59"/>
        <v>0</v>
      </c>
      <c r="S140" s="213">
        <f t="shared" si="59"/>
        <v>0</v>
      </c>
      <c r="T140" s="213">
        <f t="shared" si="59"/>
        <v>0</v>
      </c>
      <c r="U140" s="214">
        <f t="shared" si="59"/>
        <v>0</v>
      </c>
      <c r="V140" s="214">
        <f t="shared" si="59"/>
        <v>0</v>
      </c>
      <c r="W140" s="213">
        <f t="shared" si="59"/>
        <v>0</v>
      </c>
      <c r="X140" s="213">
        <f t="shared" si="59"/>
        <v>0</v>
      </c>
      <c r="Y140" s="214">
        <f t="shared" si="59"/>
        <v>0</v>
      </c>
      <c r="Z140" s="214">
        <f t="shared" si="59"/>
        <v>0</v>
      </c>
      <c r="AA140" s="192"/>
      <c r="AB140" s="194"/>
      <c r="AC140" s="194"/>
      <c r="AD140" s="194"/>
      <c r="AE140" s="194"/>
      <c r="AF140" s="194"/>
      <c r="AG140" s="194"/>
      <c r="AH140" s="6"/>
      <c r="AI140" s="6"/>
      <c r="AJ140" s="6"/>
      <c r="AK140" s="6"/>
      <c r="AL140" s="6"/>
      <c r="AM140" s="7"/>
      <c r="AZ140" s="9"/>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7"/>
      <c r="CA140" s="7"/>
      <c r="CB140" s="1"/>
      <c r="CC140" s="1"/>
    </row>
    <row r="141" spans="7:81" s="8" customFormat="1">
      <c r="G141" s="189"/>
      <c r="H141" s="189"/>
      <c r="I141" s="189"/>
      <c r="J141" s="212" t="s">
        <v>23</v>
      </c>
      <c r="K141" s="213">
        <f t="shared" si="55"/>
        <v>0</v>
      </c>
      <c r="L141" s="213">
        <f t="shared" si="56"/>
        <v>0</v>
      </c>
      <c r="M141" s="214">
        <f t="shared" si="57"/>
        <v>0</v>
      </c>
      <c r="N141" s="214">
        <f t="shared" si="58"/>
        <v>0</v>
      </c>
      <c r="O141" s="213">
        <f t="shared" si="59"/>
        <v>0</v>
      </c>
      <c r="P141" s="213">
        <f t="shared" si="59"/>
        <v>0</v>
      </c>
      <c r="Q141" s="214">
        <f t="shared" si="59"/>
        <v>0</v>
      </c>
      <c r="R141" s="214">
        <f t="shared" si="59"/>
        <v>0</v>
      </c>
      <c r="S141" s="213">
        <f t="shared" si="59"/>
        <v>0</v>
      </c>
      <c r="T141" s="213">
        <f t="shared" si="59"/>
        <v>0</v>
      </c>
      <c r="U141" s="214">
        <f t="shared" si="59"/>
        <v>0</v>
      </c>
      <c r="V141" s="214">
        <f t="shared" si="59"/>
        <v>0</v>
      </c>
      <c r="W141" s="213">
        <f t="shared" si="59"/>
        <v>0</v>
      </c>
      <c r="X141" s="213">
        <f t="shared" si="59"/>
        <v>0</v>
      </c>
      <c r="Y141" s="214">
        <f t="shared" si="59"/>
        <v>0</v>
      </c>
      <c r="Z141" s="214">
        <f t="shared" si="59"/>
        <v>0</v>
      </c>
      <c r="AA141" s="192"/>
      <c r="AB141" s="194"/>
      <c r="AC141" s="194"/>
      <c r="AD141" s="194"/>
      <c r="AE141" s="194"/>
      <c r="AF141" s="194"/>
      <c r="AG141" s="194"/>
      <c r="AH141" s="6"/>
      <c r="AI141" s="6"/>
      <c r="AJ141" s="6"/>
      <c r="AK141" s="6"/>
      <c r="AL141" s="6"/>
      <c r="AM141" s="7"/>
      <c r="AZ141" s="9"/>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7"/>
      <c r="CA141" s="7"/>
      <c r="CB141" s="1"/>
      <c r="CC141" s="1"/>
    </row>
    <row r="142" spans="7:81" s="8" customFormat="1">
      <c r="G142" s="189"/>
      <c r="H142" s="189"/>
      <c r="I142" s="189"/>
      <c r="J142" s="212" t="s">
        <v>27</v>
      </c>
      <c r="K142" s="213">
        <f t="shared" si="55"/>
        <v>0</v>
      </c>
      <c r="L142" s="213">
        <f t="shared" si="56"/>
        <v>0</v>
      </c>
      <c r="M142" s="214">
        <f t="shared" si="57"/>
        <v>0</v>
      </c>
      <c r="N142" s="214">
        <f t="shared" si="58"/>
        <v>0</v>
      </c>
      <c r="O142" s="213">
        <f t="shared" si="59"/>
        <v>0</v>
      </c>
      <c r="P142" s="213">
        <f t="shared" si="59"/>
        <v>0</v>
      </c>
      <c r="Q142" s="214">
        <f t="shared" si="59"/>
        <v>0</v>
      </c>
      <c r="R142" s="214">
        <f t="shared" si="59"/>
        <v>0</v>
      </c>
      <c r="S142" s="213">
        <f t="shared" si="59"/>
        <v>0</v>
      </c>
      <c r="T142" s="213">
        <f t="shared" si="59"/>
        <v>0</v>
      </c>
      <c r="U142" s="214">
        <f t="shared" si="59"/>
        <v>0</v>
      </c>
      <c r="V142" s="214">
        <f t="shared" si="59"/>
        <v>0</v>
      </c>
      <c r="W142" s="213">
        <f t="shared" si="59"/>
        <v>0</v>
      </c>
      <c r="X142" s="213">
        <f t="shared" si="59"/>
        <v>0</v>
      </c>
      <c r="Y142" s="214">
        <f t="shared" si="59"/>
        <v>0</v>
      </c>
      <c r="Z142" s="214">
        <f t="shared" si="59"/>
        <v>0</v>
      </c>
      <c r="AA142" s="192"/>
      <c r="AB142" s="194"/>
      <c r="AC142" s="194"/>
      <c r="AD142" s="194"/>
      <c r="AE142" s="194"/>
      <c r="AF142" s="194"/>
      <c r="AG142" s="194"/>
      <c r="AH142" s="6"/>
      <c r="AI142" s="6"/>
      <c r="AJ142" s="6"/>
      <c r="AK142" s="6"/>
      <c r="AL142" s="6"/>
      <c r="AM142" s="7"/>
      <c r="AZ142" s="9"/>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7"/>
      <c r="CA142" s="7"/>
      <c r="CB142" s="1"/>
      <c r="CC142" s="1"/>
    </row>
    <row r="143" spans="7:81" s="8" customFormat="1">
      <c r="G143" s="189"/>
      <c r="H143" s="189"/>
      <c r="I143" s="189"/>
      <c r="J143" s="212" t="s">
        <v>31</v>
      </c>
      <c r="K143" s="213">
        <f t="shared" si="55"/>
        <v>0</v>
      </c>
      <c r="L143" s="213">
        <f t="shared" si="56"/>
        <v>0</v>
      </c>
      <c r="M143" s="214">
        <f t="shared" si="57"/>
        <v>0</v>
      </c>
      <c r="N143" s="214">
        <f t="shared" si="58"/>
        <v>0</v>
      </c>
      <c r="O143" s="213">
        <f t="shared" si="59"/>
        <v>0</v>
      </c>
      <c r="P143" s="213">
        <f t="shared" si="59"/>
        <v>0</v>
      </c>
      <c r="Q143" s="214">
        <f t="shared" si="59"/>
        <v>0</v>
      </c>
      <c r="R143" s="214">
        <f t="shared" si="59"/>
        <v>0</v>
      </c>
      <c r="S143" s="213">
        <f t="shared" si="59"/>
        <v>0</v>
      </c>
      <c r="T143" s="213">
        <f t="shared" si="59"/>
        <v>0</v>
      </c>
      <c r="U143" s="214">
        <f t="shared" si="59"/>
        <v>0</v>
      </c>
      <c r="V143" s="214">
        <f t="shared" si="59"/>
        <v>0</v>
      </c>
      <c r="W143" s="213">
        <f t="shared" si="59"/>
        <v>0</v>
      </c>
      <c r="X143" s="213">
        <f t="shared" si="59"/>
        <v>0</v>
      </c>
      <c r="Y143" s="214">
        <f t="shared" si="59"/>
        <v>0</v>
      </c>
      <c r="Z143" s="214">
        <f t="shared" si="59"/>
        <v>0</v>
      </c>
      <c r="AA143" s="192"/>
      <c r="AB143" s="194"/>
      <c r="AC143" s="194"/>
      <c r="AD143" s="194"/>
      <c r="AE143" s="194"/>
      <c r="AF143" s="194"/>
      <c r="AG143" s="194"/>
      <c r="AH143" s="6"/>
      <c r="AI143" s="6"/>
      <c r="AJ143" s="6"/>
      <c r="AK143" s="6"/>
      <c r="AL143" s="6"/>
      <c r="AM143" s="7"/>
      <c r="AZ143" s="9"/>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7"/>
      <c r="CA143" s="7"/>
      <c r="CB143" s="1"/>
      <c r="CC143" s="1"/>
    </row>
    <row r="144" spans="7:81" s="8" customFormat="1">
      <c r="G144" s="189"/>
      <c r="H144" s="189"/>
      <c r="I144" s="189"/>
      <c r="J144" s="212" t="s">
        <v>43</v>
      </c>
      <c r="K144" s="213">
        <f t="shared" si="55"/>
        <v>0</v>
      </c>
      <c r="L144" s="213">
        <f t="shared" si="56"/>
        <v>0</v>
      </c>
      <c r="M144" s="214">
        <f t="shared" si="57"/>
        <v>0</v>
      </c>
      <c r="N144" s="214">
        <f t="shared" si="58"/>
        <v>0</v>
      </c>
      <c r="O144" s="213">
        <f t="shared" si="59"/>
        <v>0</v>
      </c>
      <c r="P144" s="213">
        <f t="shared" si="59"/>
        <v>0</v>
      </c>
      <c r="Q144" s="214">
        <f t="shared" si="59"/>
        <v>0</v>
      </c>
      <c r="R144" s="214">
        <f t="shared" si="59"/>
        <v>0</v>
      </c>
      <c r="S144" s="213">
        <f t="shared" si="59"/>
        <v>0</v>
      </c>
      <c r="T144" s="213">
        <f t="shared" si="59"/>
        <v>0</v>
      </c>
      <c r="U144" s="214">
        <f t="shared" si="59"/>
        <v>0</v>
      </c>
      <c r="V144" s="214">
        <f t="shared" si="59"/>
        <v>0</v>
      </c>
      <c r="W144" s="213">
        <f t="shared" si="59"/>
        <v>0</v>
      </c>
      <c r="X144" s="213">
        <f t="shared" si="59"/>
        <v>0</v>
      </c>
      <c r="Y144" s="214">
        <f t="shared" si="59"/>
        <v>0</v>
      </c>
      <c r="Z144" s="214">
        <f t="shared" si="59"/>
        <v>0</v>
      </c>
      <c r="AA144" s="192"/>
      <c r="AB144" s="194"/>
      <c r="AC144" s="194"/>
      <c r="AD144" s="194"/>
      <c r="AE144" s="194"/>
      <c r="AF144" s="194"/>
      <c r="AG144" s="194"/>
      <c r="AH144" s="6"/>
      <c r="AI144" s="6"/>
      <c r="AJ144" s="6"/>
      <c r="AK144" s="6"/>
      <c r="AL144" s="6"/>
      <c r="AM144" s="7"/>
      <c r="AZ144" s="9"/>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7"/>
      <c r="CA144" s="7"/>
      <c r="CB144" s="1"/>
      <c r="CC144" s="1"/>
    </row>
    <row r="145" spans="7:81" s="194" customFormat="1">
      <c r="G145" s="189"/>
      <c r="H145" s="189"/>
      <c r="I145" s="189"/>
      <c r="J145" s="212" t="s">
        <v>45</v>
      </c>
      <c r="K145" s="213">
        <f t="shared" si="55"/>
        <v>0</v>
      </c>
      <c r="L145" s="213">
        <f t="shared" si="56"/>
        <v>0</v>
      </c>
      <c r="M145" s="214">
        <f t="shared" si="57"/>
        <v>0</v>
      </c>
      <c r="N145" s="214">
        <f t="shared" si="58"/>
        <v>0</v>
      </c>
      <c r="O145" s="213">
        <f t="shared" si="59"/>
        <v>0</v>
      </c>
      <c r="P145" s="213">
        <f t="shared" si="59"/>
        <v>0</v>
      </c>
      <c r="Q145" s="214">
        <f t="shared" si="59"/>
        <v>0</v>
      </c>
      <c r="R145" s="214">
        <f t="shared" si="59"/>
        <v>0</v>
      </c>
      <c r="S145" s="213">
        <f t="shared" si="59"/>
        <v>0</v>
      </c>
      <c r="T145" s="213">
        <f t="shared" si="59"/>
        <v>0</v>
      </c>
      <c r="U145" s="214">
        <f t="shared" si="59"/>
        <v>0</v>
      </c>
      <c r="V145" s="214">
        <f t="shared" si="59"/>
        <v>0</v>
      </c>
      <c r="W145" s="213">
        <f t="shared" si="59"/>
        <v>0</v>
      </c>
      <c r="X145" s="213">
        <f t="shared" si="59"/>
        <v>0</v>
      </c>
      <c r="Y145" s="214">
        <f t="shared" si="59"/>
        <v>0</v>
      </c>
      <c r="Z145" s="214">
        <f t="shared" si="59"/>
        <v>0</v>
      </c>
      <c r="AA145" s="192"/>
      <c r="AH145" s="6"/>
      <c r="AI145" s="6"/>
      <c r="AJ145" s="6"/>
      <c r="AK145" s="6"/>
      <c r="AL145" s="6"/>
      <c r="AM145" s="7"/>
      <c r="AN145" s="8"/>
      <c r="AO145" s="8"/>
      <c r="AP145" s="8"/>
      <c r="AQ145" s="8"/>
      <c r="AR145" s="8"/>
      <c r="AS145" s="8"/>
      <c r="AT145" s="8"/>
      <c r="AU145" s="8"/>
      <c r="AV145" s="8"/>
      <c r="AW145" s="8"/>
      <c r="AX145" s="8"/>
      <c r="AY145" s="8"/>
      <c r="AZ145" s="9"/>
      <c r="BA145" s="8"/>
      <c r="BB145" s="8"/>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7"/>
      <c r="CA145" s="7"/>
      <c r="CB145" s="1"/>
      <c r="CC145" s="1"/>
    </row>
    <row r="146" spans="7:81" s="194" customFormat="1">
      <c r="G146" s="189"/>
      <c r="H146" s="189"/>
      <c r="I146" s="189"/>
      <c r="J146" s="190" t="s">
        <v>121</v>
      </c>
      <c r="K146" s="739">
        <f>SUM(K130:L145)</f>
        <v>0</v>
      </c>
      <c r="L146" s="739"/>
      <c r="M146" s="740">
        <f>SUM(M130:N145)</f>
        <v>0</v>
      </c>
      <c r="N146" s="740"/>
      <c r="O146" s="739">
        <f>SUM(O130:P145)</f>
        <v>0</v>
      </c>
      <c r="P146" s="739"/>
      <c r="Q146" s="740">
        <f>SUM(Q130:R145)</f>
        <v>0</v>
      </c>
      <c r="R146" s="740"/>
      <c r="S146" s="739">
        <f>SUM(S130:T145)</f>
        <v>0</v>
      </c>
      <c r="T146" s="739"/>
      <c r="U146" s="740">
        <f>SUM(U130:V145)</f>
        <v>0</v>
      </c>
      <c r="V146" s="740"/>
      <c r="W146" s="739">
        <f>SUM(W130:X145)</f>
        <v>0</v>
      </c>
      <c r="X146" s="739"/>
      <c r="Y146" s="740">
        <f>SUM(Y130:Z145)</f>
        <v>0</v>
      </c>
      <c r="Z146" s="740"/>
      <c r="AA146" s="192"/>
      <c r="AH146" s="6"/>
      <c r="AI146" s="6"/>
      <c r="AJ146" s="6"/>
      <c r="AK146" s="6"/>
      <c r="AL146" s="6"/>
      <c r="AM146" s="7"/>
      <c r="AN146" s="8"/>
      <c r="AO146" s="8"/>
      <c r="AP146" s="8"/>
      <c r="AQ146" s="8"/>
      <c r="AR146" s="8"/>
      <c r="AS146" s="8"/>
      <c r="AT146" s="8"/>
      <c r="AU146" s="8"/>
      <c r="AV146" s="8"/>
      <c r="AW146" s="8"/>
      <c r="AX146" s="8"/>
      <c r="AY146" s="8"/>
      <c r="AZ146" s="9"/>
      <c r="BA146" s="8"/>
      <c r="BB146" s="8"/>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7"/>
      <c r="CA146" s="7"/>
      <c r="CB146" s="1"/>
      <c r="CC146" s="1"/>
    </row>
    <row r="147" spans="7:81" s="194" customFormat="1">
      <c r="G147" s="189"/>
      <c r="H147" s="189"/>
      <c r="I147" s="189"/>
      <c r="J147" s="190" t="s">
        <v>123</v>
      </c>
      <c r="K147" s="742">
        <f>K146/VDSR.Total.HD</f>
        <v>0</v>
      </c>
      <c r="L147" s="742"/>
      <c r="M147" s="741">
        <f>M146/VDSR.Total.HD</f>
        <v>0</v>
      </c>
      <c r="N147" s="741"/>
      <c r="O147" s="742">
        <f>O146/VDSR.Total.HD</f>
        <v>0</v>
      </c>
      <c r="P147" s="742"/>
      <c r="Q147" s="741">
        <f>Q146/VDSR.Total.HD</f>
        <v>0</v>
      </c>
      <c r="R147" s="741"/>
      <c r="S147" s="742">
        <f>S146/VDSR.Total.HD</f>
        <v>0</v>
      </c>
      <c r="T147" s="742"/>
      <c r="U147" s="741">
        <f>U146/VDSR.Total.HD</f>
        <v>0</v>
      </c>
      <c r="V147" s="741"/>
      <c r="W147" s="742">
        <f>W146/VDSR.Total.HD</f>
        <v>0</v>
      </c>
      <c r="X147" s="742"/>
      <c r="Y147" s="741">
        <f>Y146/VDSR.Total.HD</f>
        <v>0</v>
      </c>
      <c r="Z147" s="741"/>
      <c r="AA147" s="192"/>
      <c r="AH147" s="6"/>
      <c r="AI147" s="6"/>
      <c r="AJ147" s="6"/>
      <c r="AK147" s="6"/>
      <c r="AL147" s="6"/>
      <c r="AM147" s="7"/>
      <c r="AN147" s="8"/>
      <c r="AO147" s="8"/>
      <c r="AP147" s="8"/>
      <c r="AQ147" s="8"/>
      <c r="AR147" s="8"/>
      <c r="AS147" s="8"/>
      <c r="AT147" s="8"/>
      <c r="AU147" s="8"/>
      <c r="AV147" s="8"/>
      <c r="AW147" s="8"/>
      <c r="AX147" s="8"/>
      <c r="AY147" s="8"/>
      <c r="AZ147" s="9"/>
      <c r="BA147" s="8"/>
      <c r="BB147" s="8"/>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7"/>
      <c r="CA147" s="7"/>
      <c r="CB147" s="1"/>
      <c r="CC147" s="1"/>
    </row>
    <row r="148" spans="7:81">
      <c r="AA148" s="192"/>
    </row>
    <row r="149" spans="7:81">
      <c r="AA149" s="192"/>
    </row>
    <row r="150" spans="7:81">
      <c r="AA150" s="192"/>
    </row>
  </sheetData>
  <sheetProtection password="DCB8" sheet="1" formatCells="0" formatColumns="0" formatRows="0" insertColumns="0" insertRows="0" insertHyperlinks="0" deleteColumns="0" deleteRows="0" sort="0" autoFilter="0" pivotTables="0"/>
  <mergeCells count="139">
    <mergeCell ref="U147:V147"/>
    <mergeCell ref="W147:X147"/>
    <mergeCell ref="Y147:Z147"/>
    <mergeCell ref="Q146:R146"/>
    <mergeCell ref="S146:T146"/>
    <mergeCell ref="U146:V146"/>
    <mergeCell ref="W146:X146"/>
    <mergeCell ref="Y146:Z146"/>
    <mergeCell ref="K147:L147"/>
    <mergeCell ref="M147:N147"/>
    <mergeCell ref="O147:P147"/>
    <mergeCell ref="Q147:R147"/>
    <mergeCell ref="S147:T147"/>
    <mergeCell ref="C59:L59"/>
    <mergeCell ref="M59:P59"/>
    <mergeCell ref="C60:L60"/>
    <mergeCell ref="M60:P60"/>
    <mergeCell ref="K146:L146"/>
    <mergeCell ref="M146:N146"/>
    <mergeCell ref="O146:P146"/>
    <mergeCell ref="C56:L56"/>
    <mergeCell ref="M56:P56"/>
    <mergeCell ref="C57:L57"/>
    <mergeCell ref="M57:P57"/>
    <mergeCell ref="C58:L58"/>
    <mergeCell ref="M58:P58"/>
    <mergeCell ref="C53:L53"/>
    <mergeCell ref="M53:P53"/>
    <mergeCell ref="C54:L54"/>
    <mergeCell ref="M54:P54"/>
    <mergeCell ref="C55:L55"/>
    <mergeCell ref="M55:P55"/>
    <mergeCell ref="C50:L50"/>
    <mergeCell ref="M50:P50"/>
    <mergeCell ref="C51:L51"/>
    <mergeCell ref="M51:P51"/>
    <mergeCell ref="C52:L52"/>
    <mergeCell ref="M52:P52"/>
    <mergeCell ref="C47:L47"/>
    <mergeCell ref="M47:P47"/>
    <mergeCell ref="C48:L48"/>
    <mergeCell ref="M48:P48"/>
    <mergeCell ref="C49:L49"/>
    <mergeCell ref="M49:P49"/>
    <mergeCell ref="C44:L44"/>
    <mergeCell ref="M44:P44"/>
    <mergeCell ref="C45:L45"/>
    <mergeCell ref="M45:P45"/>
    <mergeCell ref="C46:L46"/>
    <mergeCell ref="M46:P46"/>
    <mergeCell ref="C38:D38"/>
    <mergeCell ref="E38:F38"/>
    <mergeCell ref="G38:H38"/>
    <mergeCell ref="I38:J38"/>
    <mergeCell ref="K38:L38"/>
    <mergeCell ref="M38:N38"/>
    <mergeCell ref="O38:P38"/>
    <mergeCell ref="Q38:R38"/>
    <mergeCell ref="S38:T38"/>
    <mergeCell ref="Q36:R36"/>
    <mergeCell ref="S36:T36"/>
    <mergeCell ref="C37:D37"/>
    <mergeCell ref="E37:F37"/>
    <mergeCell ref="G37:H37"/>
    <mergeCell ref="I37:J37"/>
    <mergeCell ref="K37:L37"/>
    <mergeCell ref="M37:N37"/>
    <mergeCell ref="O37:P37"/>
    <mergeCell ref="Q37:R37"/>
    <mergeCell ref="S37:T37"/>
    <mergeCell ref="C34:D34"/>
    <mergeCell ref="C35:D35"/>
    <mergeCell ref="C36:D36"/>
    <mergeCell ref="E36:F36"/>
    <mergeCell ref="G36:H36"/>
    <mergeCell ref="I36:J36"/>
    <mergeCell ref="K36:L36"/>
    <mergeCell ref="M36:N36"/>
    <mergeCell ref="O36:P36"/>
    <mergeCell ref="B14:T14"/>
    <mergeCell ref="U14:AB14"/>
    <mergeCell ref="D15:D16"/>
    <mergeCell ref="E15:F15"/>
    <mergeCell ref="G15:H15"/>
    <mergeCell ref="I15:J15"/>
    <mergeCell ref="K15:L15"/>
    <mergeCell ref="M15:N15"/>
    <mergeCell ref="O15:P15"/>
    <mergeCell ref="Q15:R15"/>
    <mergeCell ref="S15:T15"/>
    <mergeCell ref="E11:G11"/>
    <mergeCell ref="I11:L11"/>
    <mergeCell ref="M11:P11"/>
    <mergeCell ref="R11:S11"/>
    <mergeCell ref="X11:Y11"/>
    <mergeCell ref="E12:G12"/>
    <mergeCell ref="R12:S12"/>
    <mergeCell ref="X12:Y12"/>
    <mergeCell ref="B9:D9"/>
    <mergeCell ref="E9:G9"/>
    <mergeCell ref="R9:S9"/>
    <mergeCell ref="X9:Y9"/>
    <mergeCell ref="E10:G10"/>
    <mergeCell ref="J10:P10"/>
    <mergeCell ref="R10:S10"/>
    <mergeCell ref="X10:Y10"/>
    <mergeCell ref="E8:G8"/>
    <mergeCell ref="I8:L8"/>
    <mergeCell ref="M8:N8"/>
    <mergeCell ref="O8:P8"/>
    <mergeCell ref="R8:S8"/>
    <mergeCell ref="X8:Y8"/>
    <mergeCell ref="E7:G7"/>
    <mergeCell ref="I7:L7"/>
    <mergeCell ref="M7:N7"/>
    <mergeCell ref="O7:P7"/>
    <mergeCell ref="R7:S7"/>
    <mergeCell ref="X7:Y7"/>
    <mergeCell ref="E6:G6"/>
    <mergeCell ref="I6:L6"/>
    <mergeCell ref="M6:N6"/>
    <mergeCell ref="O6:P6"/>
    <mergeCell ref="R6:S6"/>
    <mergeCell ref="X6:Y6"/>
    <mergeCell ref="D5:E5"/>
    <mergeCell ref="F5:G5"/>
    <mergeCell ref="M5:N5"/>
    <mergeCell ref="O5:P5"/>
    <mergeCell ref="R5:S5"/>
    <mergeCell ref="X5:Y5"/>
    <mergeCell ref="A2:AC2"/>
    <mergeCell ref="R3:V3"/>
    <mergeCell ref="X3:AB3"/>
    <mergeCell ref="D4:E4"/>
    <mergeCell ref="F4:G4"/>
    <mergeCell ref="I4:L4"/>
    <mergeCell ref="M4:P4"/>
    <mergeCell ref="R4:S4"/>
    <mergeCell ref="X4:Y4"/>
  </mergeCells>
  <conditionalFormatting sqref="AP15:AZ15">
    <cfRule type="cellIs" dxfId="57" priority="57" operator="equal">
      <formula>1</formula>
    </cfRule>
  </conditionalFormatting>
  <conditionalFormatting sqref="AP19:AZ19">
    <cfRule type="cellIs" dxfId="56" priority="56" operator="equal">
      <formula>1</formula>
    </cfRule>
  </conditionalFormatting>
  <conditionalFormatting sqref="AP24:AZ24">
    <cfRule type="cellIs" dxfId="55" priority="55" operator="equal">
      <formula>1</formula>
    </cfRule>
  </conditionalFormatting>
  <conditionalFormatting sqref="AP28:AZ28">
    <cfRule type="cellIs" dxfId="54" priority="54" operator="equal">
      <formula>1</formula>
    </cfRule>
  </conditionalFormatting>
  <conditionalFormatting sqref="AP16:AZ16">
    <cfRule type="cellIs" dxfId="53" priority="53" operator="equal">
      <formula>1</formula>
    </cfRule>
  </conditionalFormatting>
  <conditionalFormatting sqref="AP20:AZ20">
    <cfRule type="cellIs" dxfId="52" priority="52" operator="equal">
      <formula>1</formula>
    </cfRule>
  </conditionalFormatting>
  <conditionalFormatting sqref="AP25:AZ25">
    <cfRule type="cellIs" dxfId="51" priority="51" operator="equal">
      <formula>1</formula>
    </cfRule>
  </conditionalFormatting>
  <conditionalFormatting sqref="AP29:AZ29">
    <cfRule type="cellIs" dxfId="50" priority="50" operator="equal">
      <formula>1</formula>
    </cfRule>
  </conditionalFormatting>
  <conditionalFormatting sqref="AP17">
    <cfRule type="cellIs" dxfId="49" priority="49" operator="equal">
      <formula>1</formula>
    </cfRule>
  </conditionalFormatting>
  <conditionalFormatting sqref="AQ17">
    <cfRule type="cellIs" dxfId="48" priority="48" operator="equal">
      <formula>1</formula>
    </cfRule>
  </conditionalFormatting>
  <conditionalFormatting sqref="AR17">
    <cfRule type="cellIs" dxfId="47" priority="47" operator="equal">
      <formula>1</formula>
    </cfRule>
  </conditionalFormatting>
  <conditionalFormatting sqref="AS17">
    <cfRule type="cellIs" dxfId="46" priority="46" operator="equal">
      <formula>1</formula>
    </cfRule>
  </conditionalFormatting>
  <conditionalFormatting sqref="AT17">
    <cfRule type="cellIs" dxfId="45" priority="45" operator="equal">
      <formula>1</formula>
    </cfRule>
  </conditionalFormatting>
  <conditionalFormatting sqref="AU17">
    <cfRule type="cellIs" dxfId="44" priority="44" operator="equal">
      <formula>1</formula>
    </cfRule>
  </conditionalFormatting>
  <conditionalFormatting sqref="AV17">
    <cfRule type="cellIs" dxfId="43" priority="43" operator="equal">
      <formula>1</formula>
    </cfRule>
  </conditionalFormatting>
  <conditionalFormatting sqref="AW17">
    <cfRule type="cellIs" dxfId="42" priority="42" operator="equal">
      <formula>1</formula>
    </cfRule>
  </conditionalFormatting>
  <conditionalFormatting sqref="AX17">
    <cfRule type="cellIs" dxfId="41" priority="41" operator="equal">
      <formula>1</formula>
    </cfRule>
  </conditionalFormatting>
  <conditionalFormatting sqref="AY17:AZ17">
    <cfRule type="cellIs" dxfId="40" priority="40" operator="equal">
      <formula>1</formula>
    </cfRule>
  </conditionalFormatting>
  <conditionalFormatting sqref="AP21">
    <cfRule type="cellIs" dxfId="39" priority="39" operator="equal">
      <formula>1</formula>
    </cfRule>
  </conditionalFormatting>
  <conditionalFormatting sqref="AQ21">
    <cfRule type="cellIs" dxfId="38" priority="38" operator="equal">
      <formula>1</formula>
    </cfRule>
  </conditionalFormatting>
  <conditionalFormatting sqref="AR21">
    <cfRule type="cellIs" dxfId="37" priority="37" operator="equal">
      <formula>1</formula>
    </cfRule>
  </conditionalFormatting>
  <conditionalFormatting sqref="AS21:AZ21">
    <cfRule type="cellIs" dxfId="36" priority="36" operator="equal">
      <formula>1</formula>
    </cfRule>
  </conditionalFormatting>
  <conditionalFormatting sqref="AP26:AZ26">
    <cfRule type="cellIs" dxfId="35" priority="35" operator="equal">
      <formula>1</formula>
    </cfRule>
  </conditionalFormatting>
  <conditionalFormatting sqref="AX15">
    <cfRule type="cellIs" dxfId="34" priority="34" operator="equal">
      <formula>2</formula>
    </cfRule>
  </conditionalFormatting>
  <conditionalFormatting sqref="AY15:AZ15">
    <cfRule type="cellIs" dxfId="33" priority="33" operator="equal">
      <formula>2</formula>
    </cfRule>
  </conditionalFormatting>
  <conditionalFormatting sqref="AP30">
    <cfRule type="cellIs" dxfId="32" priority="32" operator="equal">
      <formula>1</formula>
    </cfRule>
  </conditionalFormatting>
  <conditionalFormatting sqref="AQ30">
    <cfRule type="cellIs" dxfId="31" priority="31" operator="equal">
      <formula>1</formula>
    </cfRule>
  </conditionalFormatting>
  <conditionalFormatting sqref="AR30">
    <cfRule type="cellIs" dxfId="30" priority="30" operator="equal">
      <formula>1</formula>
    </cfRule>
  </conditionalFormatting>
  <conditionalFormatting sqref="AS30">
    <cfRule type="cellIs" dxfId="29" priority="29" operator="equal">
      <formula>1</formula>
    </cfRule>
  </conditionalFormatting>
  <conditionalFormatting sqref="AT30">
    <cfRule type="cellIs" dxfId="28" priority="28" operator="equal">
      <formula>1</formula>
    </cfRule>
  </conditionalFormatting>
  <conditionalFormatting sqref="AU30">
    <cfRule type="cellIs" dxfId="27" priority="27" operator="equal">
      <formula>1</formula>
    </cfRule>
  </conditionalFormatting>
  <conditionalFormatting sqref="AV30">
    <cfRule type="cellIs" dxfId="26" priority="26" operator="equal">
      <formula>1</formula>
    </cfRule>
  </conditionalFormatting>
  <conditionalFormatting sqref="AW30">
    <cfRule type="cellIs" dxfId="25" priority="25" operator="equal">
      <formula>1</formula>
    </cfRule>
  </conditionalFormatting>
  <conditionalFormatting sqref="AX30">
    <cfRule type="cellIs" dxfId="24" priority="24" operator="equal">
      <formula>1</formula>
    </cfRule>
  </conditionalFormatting>
  <conditionalFormatting sqref="AY30">
    <cfRule type="cellIs" dxfId="23" priority="23" operator="equal">
      <formula>1</formula>
    </cfRule>
  </conditionalFormatting>
  <conditionalFormatting sqref="AP32:AZ32">
    <cfRule type="cellIs" dxfId="22" priority="22" operator="equal">
      <formula>1</formula>
    </cfRule>
  </conditionalFormatting>
  <conditionalFormatting sqref="AP34:AZ34">
    <cfRule type="cellIs" dxfId="21" priority="21" operator="equal">
      <formula>1</formula>
    </cfRule>
  </conditionalFormatting>
  <conditionalFormatting sqref="AP35:AZ35">
    <cfRule type="cellIs" dxfId="20" priority="20" operator="equal">
      <formula>1</formula>
    </cfRule>
  </conditionalFormatting>
  <conditionalFormatting sqref="AP36:AY36">
    <cfRule type="cellIs" dxfId="19" priority="19" operator="equal">
      <formula>1</formula>
    </cfRule>
  </conditionalFormatting>
  <conditionalFormatting sqref="AP38:AZ38">
    <cfRule type="cellIs" dxfId="18" priority="18" operator="equal">
      <formula>1</formula>
    </cfRule>
  </conditionalFormatting>
  <conditionalFormatting sqref="AP39:AZ39">
    <cfRule type="cellIs" dxfId="17" priority="17" operator="equal">
      <formula>1</formula>
    </cfRule>
  </conditionalFormatting>
  <conditionalFormatting sqref="AP40:AY40">
    <cfRule type="cellIs" dxfId="16" priority="16" operator="equal">
      <formula>1</formula>
    </cfRule>
  </conditionalFormatting>
  <conditionalFormatting sqref="AP42:AZ42">
    <cfRule type="cellIs" dxfId="15" priority="15" operator="equal">
      <formula>1</formula>
    </cfRule>
  </conditionalFormatting>
  <conditionalFormatting sqref="AP43:AZ43">
    <cfRule type="cellIs" dxfId="14" priority="14" operator="equal">
      <formula>1</formula>
    </cfRule>
  </conditionalFormatting>
  <conditionalFormatting sqref="AP44:AY44">
    <cfRule type="cellIs" dxfId="13" priority="13" operator="equal">
      <formula>1</formula>
    </cfRule>
  </conditionalFormatting>
  <conditionalFormatting sqref="Y39:Y42 R39 Z43:Z44 Y201:Y1048576">
    <cfRule type="cellIs" dxfId="12" priority="12" operator="equal">
      <formula>"Error"</formula>
    </cfRule>
  </conditionalFormatting>
  <conditionalFormatting sqref="D18:D19">
    <cfRule type="expression" dxfId="11" priority="58">
      <formula>IF(SUM(E18:T18)&lt;&gt;C18,TRUE,FALSE)</formula>
    </cfRule>
  </conditionalFormatting>
  <conditionalFormatting sqref="D20:D33">
    <cfRule type="expression" dxfId="10" priority="59">
      <formula>IF(SUM(E20:T20)&lt;&gt;C20,TRUE,FALSE)</formula>
    </cfRule>
  </conditionalFormatting>
  <conditionalFormatting sqref="E33:T33">
    <cfRule type="cellIs" dxfId="9" priority="11" operator="equal">
      <formula>0</formula>
    </cfRule>
  </conditionalFormatting>
  <conditionalFormatting sqref="E36 G36 I36 K36 M36 O36 Q36 S36 E34:T35">
    <cfRule type="cellIs" dxfId="8" priority="9" stopIfTrue="1" operator="lessThan">
      <formula>0</formula>
    </cfRule>
    <cfRule type="cellIs" dxfId="7" priority="10" stopIfTrue="1" operator="greaterThan">
      <formula>0</formula>
    </cfRule>
  </conditionalFormatting>
  <conditionalFormatting sqref="Y75:Y77 Y176:Y200">
    <cfRule type="cellIs" dxfId="6" priority="5" operator="equal">
      <formula>"Error"</formula>
    </cfRule>
  </conditionalFormatting>
  <conditionalFormatting sqref="Y87:Y102">
    <cfRule type="cellIs" dxfId="5" priority="3" operator="equal">
      <formula>"Error"</formula>
    </cfRule>
  </conditionalFormatting>
  <conditionalFormatting sqref="Y78:Y86 Y150:Y175 Y103 Y105:Y124 Y126:Y148">
    <cfRule type="cellIs" dxfId="4" priority="4" operator="equal">
      <formula>"Error"</formula>
    </cfRule>
  </conditionalFormatting>
  <conditionalFormatting sqref="Y104">
    <cfRule type="cellIs" dxfId="3" priority="2" operator="equal">
      <formula>"Error"</formula>
    </cfRule>
  </conditionalFormatting>
  <conditionalFormatting sqref="Y125">
    <cfRule type="cellIs" dxfId="2" priority="1" operator="equal">
      <formula>"Error"</formula>
    </cfRule>
  </conditionalFormatting>
  <dataValidations count="5">
    <dataValidation type="list" allowBlank="1" showInputMessage="1" showErrorMessage="1" sqref="E11:G11">
      <formula1>"Select, Active Only, Active-Standby, Active-Standby-Spare, Active-Spare"</formula1>
    </dataValidation>
    <dataValidation type="list" allowBlank="1" showInputMessage="1" showErrorMessage="1" sqref="E7:G7">
      <formula1>"Select, Yes, No,Yes -Signaling Site, Yes - Separate Site"</formula1>
    </dataValidation>
    <dataValidation type="list" allowBlank="1" showInputMessage="1" showErrorMessage="1" sqref="E10:G10">
      <formula1>"Select,None,PDRA,OCS,Both"</formula1>
    </dataValidation>
    <dataValidation type="list" allowBlank="1" showInputMessage="1" showErrorMessage="1" sqref="E12:G12">
      <formula1>"Select, Yes, No"</formula1>
    </dataValidation>
    <dataValidation type="list" allowBlank="1" showInputMessage="1" showErrorMessage="1" sqref="E6:G6">
      <formula1>"Select,Production,Lab"</formula1>
    </dataValidation>
  </dataValidations>
  <pageMargins left="0.75" right="0.75" top="1" bottom="1" header="0.5" footer="0.5"/>
  <pageSetup scale="19" orientation="landscape" cellComments="atEnd"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B2:CA20"/>
  <sheetViews>
    <sheetView showRowColHeaders="0" view="pageBreakPreview" zoomScale="60" zoomScaleNormal="90" workbookViewId="0">
      <selection activeCell="B3" sqref="B3"/>
    </sheetView>
  </sheetViews>
  <sheetFormatPr defaultColWidth="9.140625" defaultRowHeight="15"/>
  <cols>
    <col min="1" max="1" width="9.140625" style="255"/>
    <col min="2" max="2" width="16" style="255" customWidth="1"/>
    <col min="3" max="16384" width="9.140625" style="255"/>
  </cols>
  <sheetData>
    <row r="2" spans="2:79" ht="21.75" thickBot="1">
      <c r="B2" s="769" t="s">
        <v>236</v>
      </c>
      <c r="C2" s="769"/>
      <c r="D2" s="769"/>
      <c r="E2" s="769"/>
      <c r="F2" s="769"/>
      <c r="G2" s="769"/>
      <c r="H2" s="769"/>
      <c r="I2" s="769"/>
      <c r="J2" s="769"/>
      <c r="K2" s="769"/>
      <c r="L2" s="769"/>
      <c r="M2" s="769"/>
      <c r="N2" s="769"/>
      <c r="O2" s="769"/>
      <c r="P2" s="769"/>
    </row>
    <row r="3" spans="2:79" s="1" customFormat="1" ht="32.25" thickBot="1">
      <c r="B3" s="342" t="s">
        <v>89</v>
      </c>
      <c r="C3" s="532" t="s">
        <v>186</v>
      </c>
      <c r="D3" s="533"/>
      <c r="E3" s="534"/>
      <c r="F3" s="532" t="s">
        <v>185</v>
      </c>
      <c r="G3" s="533"/>
      <c r="H3" s="533"/>
      <c r="I3" s="533"/>
      <c r="J3" s="533"/>
      <c r="K3" s="533"/>
      <c r="L3" s="534"/>
      <c r="M3" s="743" t="s">
        <v>197</v>
      </c>
      <c r="N3" s="743"/>
      <c r="O3" s="743"/>
      <c r="P3" s="744"/>
      <c r="Q3" s="24"/>
      <c r="R3" s="24"/>
      <c r="S3" s="24"/>
      <c r="T3" s="24"/>
      <c r="U3" s="24"/>
      <c r="V3" s="24"/>
      <c r="W3" s="24"/>
      <c r="X3" s="24"/>
      <c r="Y3" s="24"/>
      <c r="Z3" s="24"/>
      <c r="AA3" s="24"/>
      <c r="AB3" s="6"/>
      <c r="AC3" s="6"/>
      <c r="AD3" s="6"/>
      <c r="AE3" s="6"/>
      <c r="AF3" s="6"/>
      <c r="AG3" s="167"/>
      <c r="AH3" s="167"/>
      <c r="AI3" s="167"/>
      <c r="AJ3" s="167"/>
      <c r="AK3" s="167"/>
      <c r="AL3" s="167"/>
      <c r="AM3" s="173"/>
      <c r="AN3" s="136"/>
      <c r="AO3" s="113" t="s">
        <v>82</v>
      </c>
      <c r="AP3" s="147">
        <f t="shared" ref="AP3:AY3" si="0">IF($R$147&gt;AP$14, 1,0)</f>
        <v>0</v>
      </c>
      <c r="AQ3" s="147">
        <f t="shared" si="0"/>
        <v>0</v>
      </c>
      <c r="AR3" s="147">
        <f t="shared" si="0"/>
        <v>0</v>
      </c>
      <c r="AS3" s="147">
        <f t="shared" si="0"/>
        <v>0</v>
      </c>
      <c r="AT3" s="147">
        <f t="shared" si="0"/>
        <v>0</v>
      </c>
      <c r="AU3" s="147">
        <f t="shared" si="0"/>
        <v>0</v>
      </c>
      <c r="AV3" s="147">
        <f t="shared" si="0"/>
        <v>0</v>
      </c>
      <c r="AW3" s="147">
        <f t="shared" si="0"/>
        <v>0</v>
      </c>
      <c r="AX3" s="147">
        <f t="shared" si="0"/>
        <v>0</v>
      </c>
      <c r="AY3" s="147">
        <f t="shared" si="0"/>
        <v>0</v>
      </c>
      <c r="AZ3" s="137">
        <f>R106</f>
        <v>0</v>
      </c>
      <c r="BA3" s="138"/>
      <c r="BB3" s="139"/>
      <c r="BZ3" s="7"/>
      <c r="CA3" s="7"/>
    </row>
    <row r="4" spans="2:79" s="1" customFormat="1" ht="28.5" customHeight="1">
      <c r="B4" s="451" t="s">
        <v>18</v>
      </c>
      <c r="C4" s="745" t="s">
        <v>81</v>
      </c>
      <c r="D4" s="746">
        <v>0</v>
      </c>
      <c r="E4" s="747">
        <v>0</v>
      </c>
      <c r="F4" s="745" t="s">
        <v>92</v>
      </c>
      <c r="G4" s="746">
        <v>0</v>
      </c>
      <c r="H4" s="746">
        <v>0</v>
      </c>
      <c r="I4" s="746">
        <v>0</v>
      </c>
      <c r="J4" s="746">
        <v>0</v>
      </c>
      <c r="K4" s="746">
        <v>0</v>
      </c>
      <c r="L4" s="747">
        <v>0</v>
      </c>
      <c r="M4" s="748" t="s">
        <v>192</v>
      </c>
      <c r="N4" s="749">
        <v>0</v>
      </c>
      <c r="O4" s="749">
        <v>0</v>
      </c>
      <c r="P4" s="750">
        <v>0</v>
      </c>
      <c r="Q4" s="6"/>
      <c r="R4" s="6"/>
      <c r="S4" s="6"/>
      <c r="T4" s="6"/>
      <c r="U4" s="6"/>
      <c r="V4" s="6"/>
      <c r="W4" s="6"/>
      <c r="X4" s="6"/>
      <c r="Y4" s="6"/>
      <c r="Z4" s="6"/>
      <c r="AA4" s="24"/>
      <c r="AB4" s="6"/>
      <c r="AC4" s="6"/>
      <c r="AD4" s="6"/>
      <c r="AE4" s="6"/>
      <c r="AF4" s="6"/>
      <c r="AG4" s="167"/>
      <c r="AH4" s="167"/>
      <c r="AI4" s="167"/>
      <c r="AJ4" s="167"/>
      <c r="AK4" s="167"/>
      <c r="AL4" s="167"/>
      <c r="AM4" s="173"/>
      <c r="AN4" s="174"/>
      <c r="AO4" s="8"/>
      <c r="AP4" s="8"/>
      <c r="AQ4" s="8"/>
      <c r="AR4" s="70"/>
      <c r="AS4" s="175"/>
      <c r="AT4" s="70"/>
      <c r="AU4" s="70"/>
      <c r="AV4" s="8"/>
      <c r="AW4" s="8"/>
      <c r="AX4" s="8"/>
      <c r="AY4" s="8"/>
      <c r="AZ4" s="9"/>
      <c r="BA4" s="8"/>
      <c r="BB4" s="8"/>
      <c r="BZ4" s="7"/>
      <c r="CA4" s="7"/>
    </row>
    <row r="5" spans="2:79" s="1" customFormat="1" ht="42" customHeight="1">
      <c r="B5" s="452" t="s">
        <v>22</v>
      </c>
      <c r="C5" s="745" t="s">
        <v>187</v>
      </c>
      <c r="D5" s="746">
        <v>0</v>
      </c>
      <c r="E5" s="747">
        <v>0</v>
      </c>
      <c r="F5" s="751" t="s">
        <v>244</v>
      </c>
      <c r="G5" s="752">
        <v>0</v>
      </c>
      <c r="H5" s="752">
        <v>0</v>
      </c>
      <c r="I5" s="752">
        <v>0</v>
      </c>
      <c r="J5" s="752">
        <v>0</v>
      </c>
      <c r="K5" s="752">
        <v>0</v>
      </c>
      <c r="L5" s="753">
        <v>0</v>
      </c>
      <c r="M5" s="745" t="s">
        <v>193</v>
      </c>
      <c r="N5" s="746">
        <v>0</v>
      </c>
      <c r="O5" s="746">
        <v>0</v>
      </c>
      <c r="P5" s="754">
        <v>0</v>
      </c>
      <c r="Q5" s="6"/>
      <c r="R5" s="6"/>
      <c r="S5" s="6"/>
      <c r="T5" s="6"/>
      <c r="U5" s="6"/>
      <c r="V5" s="6"/>
      <c r="W5" s="6"/>
      <c r="X5" s="6"/>
      <c r="Y5" s="6"/>
      <c r="Z5" s="6"/>
      <c r="AA5" s="70"/>
      <c r="AB5" s="167"/>
      <c r="AC5" s="167"/>
      <c r="AD5" s="167"/>
      <c r="AE5" s="167"/>
      <c r="AF5" s="167"/>
      <c r="AG5" s="167"/>
      <c r="AH5" s="167"/>
      <c r="AI5" s="167"/>
      <c r="AJ5" s="167"/>
      <c r="AK5" s="167"/>
      <c r="AL5" s="167"/>
      <c r="AM5" s="88"/>
      <c r="AN5" s="174"/>
      <c r="AO5" s="8"/>
      <c r="AP5" s="8"/>
      <c r="AQ5" s="8"/>
      <c r="AR5" s="70"/>
      <c r="AS5" s="175"/>
      <c r="AT5" s="70"/>
      <c r="AU5" s="70"/>
      <c r="AV5" s="8"/>
      <c r="AW5" s="8"/>
      <c r="AX5" s="8"/>
      <c r="AY5" s="8"/>
      <c r="AZ5" s="9"/>
      <c r="BA5" s="8"/>
      <c r="BB5" s="8"/>
      <c r="BZ5" s="7"/>
      <c r="CA5" s="7"/>
    </row>
    <row r="6" spans="2:79" s="1" customFormat="1" ht="42" customHeight="1">
      <c r="B6" s="453" t="s">
        <v>26</v>
      </c>
      <c r="C6" s="745" t="s">
        <v>188</v>
      </c>
      <c r="D6" s="746">
        <v>0</v>
      </c>
      <c r="E6" s="747">
        <v>0</v>
      </c>
      <c r="F6" s="745" t="s">
        <v>246</v>
      </c>
      <c r="G6" s="746">
        <v>0</v>
      </c>
      <c r="H6" s="746">
        <v>0</v>
      </c>
      <c r="I6" s="746">
        <v>0</v>
      </c>
      <c r="J6" s="746">
        <v>0</v>
      </c>
      <c r="K6" s="746">
        <v>0</v>
      </c>
      <c r="L6" s="747">
        <v>0</v>
      </c>
      <c r="M6" s="745" t="s">
        <v>245</v>
      </c>
      <c r="N6" s="746">
        <v>0</v>
      </c>
      <c r="O6" s="746">
        <v>0</v>
      </c>
      <c r="P6" s="754">
        <v>0</v>
      </c>
      <c r="Q6" s="6"/>
      <c r="R6" s="6"/>
      <c r="S6" s="6"/>
      <c r="T6" s="6"/>
      <c r="U6" s="6"/>
      <c r="V6" s="6"/>
      <c r="W6" s="6"/>
      <c r="X6" s="6"/>
      <c r="Y6" s="6"/>
      <c r="Z6" s="6"/>
      <c r="AA6" s="70"/>
      <c r="AB6" s="167"/>
      <c r="AC6" s="167"/>
      <c r="AD6" s="167"/>
      <c r="AE6" s="167"/>
      <c r="AF6" s="167"/>
      <c r="AG6" s="167"/>
      <c r="AH6" s="167"/>
      <c r="AI6" s="167"/>
      <c r="AJ6" s="167"/>
      <c r="AK6" s="167"/>
      <c r="AL6" s="167"/>
      <c r="AM6" s="173"/>
      <c r="AN6" s="174"/>
      <c r="AO6" s="8"/>
      <c r="AP6" s="8"/>
      <c r="AQ6" s="8"/>
      <c r="AR6" s="70"/>
      <c r="AS6" s="175"/>
      <c r="AT6" s="70"/>
      <c r="AU6" s="70"/>
      <c r="AV6" s="8"/>
      <c r="AW6" s="8"/>
      <c r="AX6" s="8"/>
      <c r="AY6" s="8"/>
      <c r="AZ6" s="9"/>
      <c r="BA6" s="8"/>
      <c r="BB6" s="8"/>
      <c r="BZ6" s="7"/>
      <c r="CA6" s="7"/>
    </row>
    <row r="7" spans="2:79" s="1" customFormat="1" ht="42" customHeight="1">
      <c r="B7" s="452" t="s">
        <v>30</v>
      </c>
      <c r="C7" s="755" t="s">
        <v>188</v>
      </c>
      <c r="D7" s="756">
        <v>0</v>
      </c>
      <c r="E7" s="757">
        <v>0</v>
      </c>
      <c r="F7" s="745" t="s">
        <v>276</v>
      </c>
      <c r="G7" s="746">
        <v>0</v>
      </c>
      <c r="H7" s="746">
        <v>0</v>
      </c>
      <c r="I7" s="746">
        <v>0</v>
      </c>
      <c r="J7" s="746">
        <v>0</v>
      </c>
      <c r="K7" s="746">
        <v>0</v>
      </c>
      <c r="L7" s="747">
        <v>0</v>
      </c>
      <c r="M7" s="755" t="s">
        <v>277</v>
      </c>
      <c r="N7" s="756">
        <v>0</v>
      </c>
      <c r="O7" s="756">
        <v>0</v>
      </c>
      <c r="P7" s="758">
        <v>0</v>
      </c>
      <c r="Q7" s="6"/>
      <c r="R7" s="6"/>
      <c r="S7" s="6"/>
      <c r="T7" s="6"/>
      <c r="U7" s="6"/>
      <c r="V7" s="6"/>
      <c r="W7" s="6"/>
      <c r="X7" s="6"/>
      <c r="Y7" s="6"/>
      <c r="Z7" s="6"/>
      <c r="AA7" s="70"/>
      <c r="AB7" s="167"/>
      <c r="AC7" s="167"/>
      <c r="AD7" s="167"/>
      <c r="AE7" s="167"/>
      <c r="AF7" s="167"/>
      <c r="AG7" s="167"/>
      <c r="AH7" s="167"/>
      <c r="AI7" s="167"/>
      <c r="AJ7" s="167"/>
      <c r="AK7" s="6"/>
      <c r="AL7" s="6"/>
      <c r="AM7" s="7"/>
      <c r="AN7" s="8"/>
      <c r="AO7" s="8"/>
      <c r="AP7" s="8"/>
      <c r="AQ7" s="8"/>
      <c r="AR7" s="8"/>
      <c r="AS7" s="8"/>
      <c r="AT7" s="8"/>
      <c r="AU7" s="8"/>
      <c r="AV7" s="8"/>
      <c r="AW7" s="8"/>
      <c r="AX7" s="8"/>
      <c r="AY7" s="8"/>
      <c r="AZ7" s="9"/>
      <c r="BA7" s="8"/>
      <c r="BB7" s="8"/>
      <c r="BZ7" s="7"/>
      <c r="CA7" s="7"/>
    </row>
    <row r="8" spans="2:79" s="1" customFormat="1" ht="93.75" customHeight="1">
      <c r="B8" s="453" t="s">
        <v>33</v>
      </c>
      <c r="C8" s="745" t="s">
        <v>189</v>
      </c>
      <c r="D8" s="746">
        <v>0</v>
      </c>
      <c r="E8" s="747">
        <v>0</v>
      </c>
      <c r="F8" s="745" t="s">
        <v>247</v>
      </c>
      <c r="G8" s="746">
        <v>0</v>
      </c>
      <c r="H8" s="746">
        <v>0</v>
      </c>
      <c r="I8" s="746">
        <v>0</v>
      </c>
      <c r="J8" s="746">
        <v>0</v>
      </c>
      <c r="K8" s="746">
        <v>0</v>
      </c>
      <c r="L8" s="747">
        <v>0</v>
      </c>
      <c r="M8" s="745" t="s">
        <v>290</v>
      </c>
      <c r="N8" s="746">
        <v>0</v>
      </c>
      <c r="O8" s="746">
        <v>0</v>
      </c>
      <c r="P8" s="754">
        <v>0</v>
      </c>
      <c r="Q8" s="6"/>
      <c r="R8" s="6"/>
      <c r="S8" s="6"/>
      <c r="T8" s="6"/>
      <c r="U8" s="6"/>
      <c r="V8" s="6"/>
      <c r="W8" s="6"/>
      <c r="X8" s="6"/>
      <c r="Y8" s="6"/>
      <c r="Z8" s="6"/>
      <c r="AA8" s="70"/>
      <c r="AB8" s="167"/>
      <c r="AC8" s="167"/>
      <c r="AD8" s="167"/>
      <c r="AE8" s="167"/>
      <c r="AF8" s="167"/>
      <c r="AG8" s="167"/>
      <c r="AH8" s="167"/>
      <c r="AI8" s="167"/>
      <c r="AJ8" s="167"/>
      <c r="AK8" s="6"/>
      <c r="AL8" s="6"/>
      <c r="AM8" s="7"/>
      <c r="AN8" s="8"/>
      <c r="AO8" s="8"/>
      <c r="AP8" s="8"/>
      <c r="AQ8" s="8"/>
      <c r="AR8" s="8"/>
      <c r="AS8" s="8"/>
      <c r="AT8" s="8"/>
      <c r="AU8" s="8"/>
      <c r="AV8" s="8"/>
      <c r="AW8" s="8"/>
      <c r="AX8" s="8"/>
      <c r="AY8" s="8"/>
      <c r="AZ8" s="9"/>
      <c r="BA8" s="8"/>
      <c r="BB8" s="8"/>
      <c r="BZ8" s="7"/>
      <c r="CA8" s="7"/>
    </row>
    <row r="9" spans="2:79" s="1" customFormat="1" ht="42" customHeight="1">
      <c r="B9" s="453" t="s">
        <v>37</v>
      </c>
      <c r="C9" s="745" t="s">
        <v>188</v>
      </c>
      <c r="D9" s="746">
        <v>0</v>
      </c>
      <c r="E9" s="747">
        <v>0</v>
      </c>
      <c r="F9" s="745" t="s">
        <v>198</v>
      </c>
      <c r="G9" s="746">
        <v>0</v>
      </c>
      <c r="H9" s="746">
        <v>0</v>
      </c>
      <c r="I9" s="746">
        <v>0</v>
      </c>
      <c r="J9" s="746">
        <v>0</v>
      </c>
      <c r="K9" s="746">
        <v>0</v>
      </c>
      <c r="L9" s="747">
        <v>0</v>
      </c>
      <c r="M9" s="755" t="s">
        <v>234</v>
      </c>
      <c r="N9" s="756">
        <v>0</v>
      </c>
      <c r="O9" s="756">
        <v>0</v>
      </c>
      <c r="P9" s="758">
        <v>0</v>
      </c>
      <c r="Q9" s="6"/>
      <c r="R9" s="6"/>
      <c r="S9" s="6"/>
      <c r="T9" s="6"/>
      <c r="U9" s="6"/>
      <c r="V9" s="6"/>
      <c r="W9" s="6"/>
      <c r="X9" s="6"/>
      <c r="Y9" s="6"/>
      <c r="Z9" s="6"/>
      <c r="AA9" s="70"/>
      <c r="AB9" s="167"/>
      <c r="AC9" s="167"/>
      <c r="AD9" s="167"/>
      <c r="AE9" s="167"/>
      <c r="AF9" s="167"/>
      <c r="AG9" s="167"/>
      <c r="AH9" s="167"/>
      <c r="AI9" s="167"/>
      <c r="AJ9" s="167"/>
      <c r="AK9" s="6"/>
      <c r="AL9" s="6"/>
      <c r="AM9" s="7"/>
      <c r="AN9" s="8"/>
      <c r="AO9" s="8"/>
      <c r="AP9" s="8"/>
      <c r="AQ9" s="8"/>
      <c r="AR9" s="8"/>
      <c r="AS9" s="8"/>
      <c r="AT9" s="8"/>
      <c r="AU9" s="8"/>
      <c r="AV9" s="8"/>
      <c r="AW9" s="8"/>
      <c r="AX9" s="8"/>
      <c r="AY9" s="8"/>
      <c r="AZ9" s="9"/>
      <c r="BA9" s="8"/>
      <c r="BB9" s="8"/>
      <c r="BZ9" s="7"/>
      <c r="CA9" s="7"/>
    </row>
    <row r="10" spans="2:79" s="1" customFormat="1" ht="42" customHeight="1">
      <c r="B10" s="453" t="s">
        <v>42</v>
      </c>
      <c r="C10" s="745" t="s">
        <v>190</v>
      </c>
      <c r="D10" s="746">
        <v>0</v>
      </c>
      <c r="E10" s="747">
        <v>0</v>
      </c>
      <c r="F10" s="745" t="s">
        <v>199</v>
      </c>
      <c r="G10" s="746">
        <v>0</v>
      </c>
      <c r="H10" s="746">
        <v>0</v>
      </c>
      <c r="I10" s="746">
        <v>0</v>
      </c>
      <c r="J10" s="746">
        <v>0</v>
      </c>
      <c r="K10" s="746">
        <v>0</v>
      </c>
      <c r="L10" s="747">
        <v>0</v>
      </c>
      <c r="M10" s="745" t="s">
        <v>194</v>
      </c>
      <c r="N10" s="746">
        <v>0</v>
      </c>
      <c r="O10" s="746">
        <v>0</v>
      </c>
      <c r="P10" s="754">
        <v>0</v>
      </c>
      <c r="Q10" s="6"/>
      <c r="R10" s="6"/>
      <c r="S10" s="6"/>
      <c r="T10" s="6"/>
      <c r="U10" s="6"/>
      <c r="V10" s="6"/>
      <c r="W10" s="6"/>
      <c r="X10" s="6"/>
      <c r="Y10" s="6"/>
      <c r="Z10" s="6"/>
      <c r="AA10" s="70"/>
      <c r="AB10" s="167"/>
      <c r="AC10" s="167"/>
      <c r="AD10" s="167"/>
      <c r="AE10" s="167"/>
      <c r="AF10" s="167"/>
      <c r="AG10" s="167"/>
      <c r="AH10" s="167"/>
      <c r="AI10" s="167"/>
      <c r="AJ10" s="167"/>
      <c r="AK10" s="6"/>
      <c r="AL10" s="6"/>
      <c r="AM10" s="7"/>
      <c r="AN10" s="8"/>
      <c r="AO10" s="8"/>
      <c r="AP10" s="8"/>
      <c r="AQ10" s="8"/>
      <c r="AR10" s="8"/>
      <c r="AS10" s="8"/>
      <c r="AT10" s="8"/>
      <c r="AU10" s="8"/>
      <c r="AV10" s="8"/>
      <c r="AW10" s="8"/>
      <c r="AX10" s="8"/>
      <c r="AY10" s="8"/>
      <c r="AZ10" s="9"/>
      <c r="BA10" s="8"/>
      <c r="BB10" s="8"/>
      <c r="BZ10" s="7"/>
      <c r="CA10" s="7"/>
    </row>
    <row r="11" spans="2:79" s="1" customFormat="1" ht="42" customHeight="1">
      <c r="B11" s="454" t="s">
        <v>16</v>
      </c>
      <c r="C11" s="745" t="s">
        <v>274</v>
      </c>
      <c r="D11" s="746">
        <v>0</v>
      </c>
      <c r="E11" s="747">
        <v>0</v>
      </c>
      <c r="F11" s="759" t="s">
        <v>300</v>
      </c>
      <c r="G11" s="760">
        <v>0</v>
      </c>
      <c r="H11" s="760">
        <v>0</v>
      </c>
      <c r="I11" s="760">
        <v>0</v>
      </c>
      <c r="J11" s="760">
        <v>0</v>
      </c>
      <c r="K11" s="760">
        <v>0</v>
      </c>
      <c r="L11" s="761">
        <v>0</v>
      </c>
      <c r="M11" s="745" t="s">
        <v>195</v>
      </c>
      <c r="N11" s="746">
        <v>0</v>
      </c>
      <c r="O11" s="746">
        <v>0</v>
      </c>
      <c r="P11" s="754">
        <v>0</v>
      </c>
      <c r="Q11" s="6"/>
      <c r="R11" s="6"/>
      <c r="S11" s="6"/>
      <c r="T11" s="6"/>
      <c r="U11" s="6"/>
      <c r="V11" s="6"/>
      <c r="W11" s="6"/>
      <c r="X11" s="6"/>
      <c r="Y11" s="6"/>
      <c r="Z11" s="6"/>
      <c r="AA11" s="70"/>
      <c r="AB11" s="167"/>
      <c r="AC11" s="167"/>
      <c r="AD11" s="167"/>
      <c r="AE11" s="167"/>
      <c r="AF11" s="167"/>
      <c r="AG11" s="167"/>
      <c r="AH11" s="167"/>
      <c r="AI11" s="167"/>
      <c r="AJ11" s="167"/>
      <c r="AK11" s="6"/>
      <c r="AL11" s="6"/>
      <c r="AM11" s="7"/>
      <c r="AN11" s="8"/>
      <c r="AO11" s="8"/>
      <c r="AP11" s="8"/>
      <c r="AQ11" s="8"/>
      <c r="AR11" s="8"/>
      <c r="AS11" s="8"/>
      <c r="AT11" s="8"/>
      <c r="AU11" s="8"/>
      <c r="AV11" s="8"/>
      <c r="AW11" s="8"/>
      <c r="AX11" s="8"/>
      <c r="AY11" s="8"/>
      <c r="AZ11" s="9"/>
      <c r="BA11" s="8"/>
      <c r="BB11" s="8"/>
      <c r="BZ11" s="7"/>
      <c r="CA11" s="7"/>
    </row>
    <row r="12" spans="2:79" s="1" customFormat="1" ht="42" customHeight="1">
      <c r="B12" s="454" t="s">
        <v>17</v>
      </c>
      <c r="C12" s="745" t="s">
        <v>275</v>
      </c>
      <c r="D12" s="746">
        <v>0</v>
      </c>
      <c r="E12" s="747">
        <v>0</v>
      </c>
      <c r="F12" s="759" t="s">
        <v>301</v>
      </c>
      <c r="G12" s="760">
        <v>0</v>
      </c>
      <c r="H12" s="760">
        <v>0</v>
      </c>
      <c r="I12" s="760">
        <v>0</v>
      </c>
      <c r="J12" s="760">
        <v>0</v>
      </c>
      <c r="K12" s="760">
        <v>0</v>
      </c>
      <c r="L12" s="761">
        <v>0</v>
      </c>
      <c r="M12" s="745" t="s">
        <v>195</v>
      </c>
      <c r="N12" s="746">
        <v>0</v>
      </c>
      <c r="O12" s="746">
        <v>0</v>
      </c>
      <c r="P12" s="754">
        <v>0</v>
      </c>
      <c r="Q12" s="6"/>
      <c r="R12" s="6"/>
      <c r="S12" s="6"/>
      <c r="T12" s="6"/>
      <c r="U12" s="6"/>
      <c r="V12" s="6"/>
      <c r="W12" s="6"/>
      <c r="X12" s="6"/>
      <c r="Y12" s="6"/>
      <c r="Z12" s="6"/>
      <c r="AA12" s="70"/>
      <c r="AB12" s="167"/>
      <c r="AC12" s="167"/>
      <c r="AD12" s="167"/>
      <c r="AE12" s="167"/>
      <c r="AF12" s="167"/>
      <c r="AG12" s="167"/>
      <c r="AH12" s="167"/>
      <c r="AI12" s="167"/>
      <c r="AJ12" s="167"/>
      <c r="AK12" s="6"/>
      <c r="AL12" s="6"/>
      <c r="AM12" s="7"/>
      <c r="AN12" s="8"/>
      <c r="AO12" s="8"/>
      <c r="AP12" s="8"/>
      <c r="AQ12" s="8"/>
      <c r="AR12" s="8"/>
      <c r="AS12" s="8"/>
      <c r="AT12" s="8"/>
      <c r="AU12" s="8"/>
      <c r="AV12" s="8"/>
      <c r="AW12" s="8"/>
      <c r="AX12" s="8"/>
      <c r="AY12" s="8"/>
      <c r="AZ12" s="9"/>
      <c r="BA12" s="8"/>
      <c r="BB12" s="8"/>
      <c r="BZ12" s="7"/>
      <c r="CA12" s="7"/>
    </row>
    <row r="13" spans="2:79" s="1" customFormat="1" ht="44.1" customHeight="1">
      <c r="B13" s="453" t="s">
        <v>23</v>
      </c>
      <c r="C13" s="745" t="s">
        <v>81</v>
      </c>
      <c r="D13" s="746">
        <v>0</v>
      </c>
      <c r="E13" s="747">
        <v>0</v>
      </c>
      <c r="F13" s="759" t="s">
        <v>102</v>
      </c>
      <c r="G13" s="760">
        <v>0</v>
      </c>
      <c r="H13" s="760">
        <v>0</v>
      </c>
      <c r="I13" s="760">
        <v>0</v>
      </c>
      <c r="J13" s="760">
        <v>0</v>
      </c>
      <c r="K13" s="760">
        <v>0</v>
      </c>
      <c r="L13" s="761">
        <v>0</v>
      </c>
      <c r="M13" s="755" t="s">
        <v>196</v>
      </c>
      <c r="N13" s="756">
        <v>0</v>
      </c>
      <c r="O13" s="756">
        <v>0</v>
      </c>
      <c r="P13" s="758">
        <v>0</v>
      </c>
      <c r="Q13" s="6"/>
      <c r="R13" s="6"/>
      <c r="S13" s="6"/>
      <c r="T13" s="6"/>
      <c r="U13" s="6"/>
      <c r="V13" s="6"/>
      <c r="W13" s="6"/>
      <c r="X13" s="6"/>
      <c r="Y13" s="6"/>
      <c r="Z13" s="6"/>
      <c r="AA13" s="70"/>
      <c r="AB13" s="167"/>
      <c r="AC13" s="167"/>
      <c r="AD13" s="167"/>
      <c r="AE13" s="167"/>
      <c r="AF13" s="167"/>
      <c r="AG13" s="167"/>
      <c r="AH13" s="167"/>
      <c r="AI13" s="167"/>
      <c r="AJ13" s="167"/>
      <c r="AK13" s="6"/>
      <c r="AL13" s="6"/>
      <c r="AM13" s="7"/>
      <c r="AN13" s="8"/>
      <c r="AO13" s="8"/>
      <c r="AP13" s="8"/>
      <c r="AQ13" s="8"/>
      <c r="AR13" s="8"/>
      <c r="AS13" s="8"/>
      <c r="AT13" s="8"/>
      <c r="AU13" s="8"/>
      <c r="AV13" s="8"/>
      <c r="AW13" s="8"/>
      <c r="AX13" s="8"/>
      <c r="AY13" s="8"/>
      <c r="AZ13" s="9"/>
      <c r="BA13" s="8"/>
      <c r="BB13" s="8"/>
      <c r="BZ13" s="7"/>
      <c r="CA13" s="7"/>
    </row>
    <row r="14" spans="2:79" s="1" customFormat="1" ht="44.1" customHeight="1">
      <c r="B14" s="453" t="s">
        <v>27</v>
      </c>
      <c r="C14" s="745" t="s">
        <v>81</v>
      </c>
      <c r="D14" s="746">
        <v>0</v>
      </c>
      <c r="E14" s="747">
        <v>0</v>
      </c>
      <c r="F14" s="759" t="s">
        <v>102</v>
      </c>
      <c r="G14" s="760">
        <v>0</v>
      </c>
      <c r="H14" s="760">
        <v>0</v>
      </c>
      <c r="I14" s="760">
        <v>0</v>
      </c>
      <c r="J14" s="760">
        <v>0</v>
      </c>
      <c r="K14" s="760">
        <v>0</v>
      </c>
      <c r="L14" s="761">
        <v>0</v>
      </c>
      <c r="M14" s="755" t="s">
        <v>196</v>
      </c>
      <c r="N14" s="756">
        <v>0</v>
      </c>
      <c r="O14" s="756">
        <v>0</v>
      </c>
      <c r="P14" s="758">
        <v>0</v>
      </c>
      <c r="Q14" s="6"/>
      <c r="R14" s="6"/>
      <c r="S14" s="6"/>
      <c r="T14" s="6"/>
      <c r="U14" s="6"/>
      <c r="V14" s="6"/>
      <c r="W14" s="6"/>
      <c r="X14" s="6"/>
      <c r="Y14" s="6"/>
      <c r="Z14" s="6"/>
      <c r="AA14" s="70"/>
      <c r="AB14" s="167"/>
      <c r="AC14" s="167"/>
      <c r="AD14" s="167"/>
      <c r="AE14" s="167"/>
      <c r="AF14" s="167"/>
      <c r="AG14" s="167"/>
      <c r="AH14" s="167"/>
      <c r="AI14" s="167"/>
      <c r="AJ14" s="167"/>
      <c r="AK14" s="6"/>
      <c r="AL14" s="6"/>
      <c r="AM14" s="7"/>
      <c r="AN14" s="8"/>
      <c r="AO14" s="8"/>
      <c r="AP14" s="8"/>
      <c r="AQ14" s="8"/>
      <c r="AR14" s="8"/>
      <c r="AS14" s="8"/>
      <c r="AT14" s="8"/>
      <c r="AU14" s="8"/>
      <c r="AV14" s="8"/>
      <c r="AW14" s="8"/>
      <c r="AX14" s="8"/>
      <c r="AY14" s="8"/>
      <c r="AZ14" s="9"/>
      <c r="BA14" s="8"/>
      <c r="BB14" s="8"/>
      <c r="BZ14" s="7"/>
      <c r="CA14" s="7"/>
    </row>
    <row r="15" spans="2:79" s="1" customFormat="1" ht="44.1" customHeight="1">
      <c r="B15" s="452" t="s">
        <v>31</v>
      </c>
      <c r="C15" s="745" t="s">
        <v>81</v>
      </c>
      <c r="D15" s="746">
        <v>0</v>
      </c>
      <c r="E15" s="747">
        <v>0</v>
      </c>
      <c r="F15" s="759" t="s">
        <v>102</v>
      </c>
      <c r="G15" s="760"/>
      <c r="H15" s="760"/>
      <c r="I15" s="760"/>
      <c r="J15" s="760"/>
      <c r="K15" s="760"/>
      <c r="L15" s="761"/>
      <c r="M15" s="755" t="s">
        <v>196</v>
      </c>
      <c r="N15" s="756">
        <v>0</v>
      </c>
      <c r="O15" s="756">
        <v>0</v>
      </c>
      <c r="P15" s="758">
        <v>0</v>
      </c>
      <c r="W15" s="8"/>
      <c r="X15" s="70"/>
      <c r="Y15" s="175"/>
      <c r="Z15" s="70"/>
      <c r="AA15" s="70"/>
      <c r="AB15" s="167"/>
      <c r="AC15" s="167"/>
      <c r="AD15" s="167"/>
      <c r="AE15" s="167"/>
      <c r="AF15" s="167"/>
      <c r="AG15" s="167"/>
      <c r="AH15" s="167"/>
      <c r="AI15" s="167"/>
      <c r="AJ15" s="167"/>
      <c r="AK15" s="6"/>
      <c r="AL15" s="6"/>
      <c r="AM15" s="7"/>
      <c r="AN15" s="8"/>
      <c r="AO15" s="8"/>
      <c r="AP15" s="8"/>
      <c r="AQ15" s="8"/>
      <c r="AR15" s="8"/>
      <c r="AS15" s="8"/>
      <c r="AT15" s="8"/>
      <c r="AU15" s="8"/>
      <c r="AV15" s="8"/>
      <c r="AW15" s="8"/>
      <c r="AX15" s="8"/>
      <c r="AY15" s="8"/>
      <c r="AZ15" s="9"/>
      <c r="BA15" s="8"/>
      <c r="BB15" s="8"/>
      <c r="BZ15" s="7"/>
      <c r="CA15" s="7"/>
    </row>
    <row r="16" spans="2:79" s="1" customFormat="1" ht="60.75" customHeight="1">
      <c r="B16" s="454" t="s">
        <v>34</v>
      </c>
      <c r="C16" s="745" t="s">
        <v>191</v>
      </c>
      <c r="D16" s="746"/>
      <c r="E16" s="747"/>
      <c r="F16" s="745" t="s">
        <v>263</v>
      </c>
      <c r="G16" s="746"/>
      <c r="H16" s="746"/>
      <c r="I16" s="746"/>
      <c r="J16" s="746"/>
      <c r="K16" s="746"/>
      <c r="L16" s="747"/>
      <c r="M16" s="745" t="s">
        <v>261</v>
      </c>
      <c r="N16" s="746">
        <v>0</v>
      </c>
      <c r="O16" s="746">
        <v>0</v>
      </c>
      <c r="P16" s="754">
        <v>0</v>
      </c>
      <c r="Q16" s="6"/>
      <c r="R16" s="6"/>
      <c r="W16" s="8"/>
      <c r="X16" s="70"/>
      <c r="Y16" s="175"/>
      <c r="Z16" s="70"/>
      <c r="AA16" s="70"/>
      <c r="AB16" s="167"/>
      <c r="AC16" s="167"/>
      <c r="AD16" s="167"/>
      <c r="AE16" s="167"/>
      <c r="AF16" s="167"/>
      <c r="AG16" s="167"/>
      <c r="AH16" s="167"/>
      <c r="AI16" s="167"/>
      <c r="AJ16" s="167"/>
      <c r="AK16" s="6"/>
      <c r="AL16" s="6"/>
      <c r="AM16" s="7"/>
      <c r="AN16" s="8"/>
      <c r="AO16" s="8"/>
      <c r="AP16" s="8"/>
      <c r="AQ16" s="8"/>
      <c r="AR16" s="8"/>
      <c r="AS16" s="8"/>
      <c r="AT16" s="8"/>
      <c r="AU16" s="8"/>
      <c r="AV16" s="8"/>
      <c r="AW16" s="8"/>
      <c r="AX16" s="8"/>
      <c r="AY16" s="8"/>
      <c r="AZ16" s="9"/>
      <c r="BA16" s="8"/>
      <c r="BB16" s="8"/>
      <c r="BZ16" s="7"/>
      <c r="CA16" s="7"/>
    </row>
    <row r="17" spans="2:79" s="1" customFormat="1" ht="57.75" customHeight="1">
      <c r="B17" s="454" t="s">
        <v>38</v>
      </c>
      <c r="C17" s="745" t="s">
        <v>191</v>
      </c>
      <c r="D17" s="746"/>
      <c r="E17" s="747"/>
      <c r="F17" s="745" t="s">
        <v>263</v>
      </c>
      <c r="G17" s="746"/>
      <c r="H17" s="746"/>
      <c r="I17" s="746"/>
      <c r="J17" s="746"/>
      <c r="K17" s="746"/>
      <c r="L17" s="747"/>
      <c r="M17" s="745" t="s">
        <v>262</v>
      </c>
      <c r="N17" s="746">
        <v>0</v>
      </c>
      <c r="O17" s="746">
        <v>0</v>
      </c>
      <c r="P17" s="754">
        <v>0</v>
      </c>
      <c r="Q17" s="6"/>
      <c r="R17" s="6"/>
      <c r="W17" s="8"/>
      <c r="X17" s="70"/>
      <c r="Y17" s="175"/>
      <c r="Z17" s="70"/>
      <c r="AA17" s="70"/>
      <c r="AB17" s="167"/>
      <c r="AC17" s="167"/>
      <c r="AD17" s="167"/>
      <c r="AE17" s="167"/>
      <c r="AF17" s="167"/>
      <c r="AG17" s="167"/>
      <c r="AH17" s="167"/>
      <c r="AI17" s="167"/>
      <c r="AJ17" s="167"/>
      <c r="AK17" s="6"/>
      <c r="AL17" s="6"/>
      <c r="AM17" s="7"/>
      <c r="AN17" s="8"/>
      <c r="AO17" s="8"/>
      <c r="AP17" s="8"/>
      <c r="AQ17" s="8"/>
      <c r="AR17" s="8"/>
      <c r="AS17" s="8"/>
      <c r="AT17" s="8"/>
      <c r="AU17" s="8"/>
      <c r="AV17" s="8"/>
      <c r="AW17" s="8"/>
      <c r="AX17" s="8"/>
      <c r="AY17" s="8"/>
      <c r="AZ17" s="9"/>
      <c r="BA17" s="8"/>
      <c r="BB17" s="8"/>
      <c r="BZ17" s="7"/>
      <c r="CA17" s="7"/>
    </row>
    <row r="18" spans="2:79" s="1" customFormat="1" ht="42" customHeight="1">
      <c r="B18" s="453" t="s">
        <v>43</v>
      </c>
      <c r="C18" s="755" t="s">
        <v>275</v>
      </c>
      <c r="D18" s="756">
        <v>0</v>
      </c>
      <c r="E18" s="757">
        <v>0</v>
      </c>
      <c r="F18" s="770" t="s">
        <v>302</v>
      </c>
      <c r="G18" s="771"/>
      <c r="H18" s="771"/>
      <c r="I18" s="771"/>
      <c r="J18" s="771"/>
      <c r="K18" s="771"/>
      <c r="L18" s="772"/>
      <c r="M18" s="745" t="s">
        <v>195</v>
      </c>
      <c r="N18" s="746">
        <v>0</v>
      </c>
      <c r="O18" s="746">
        <v>0</v>
      </c>
      <c r="P18" s="754">
        <v>0</v>
      </c>
      <c r="Q18" s="6"/>
      <c r="R18" s="6"/>
      <c r="W18" s="8"/>
      <c r="X18" s="70"/>
      <c r="Y18" s="175"/>
      <c r="Z18" s="70"/>
      <c r="AA18" s="70"/>
      <c r="AB18" s="167"/>
      <c r="AC18" s="167"/>
      <c r="AD18" s="167"/>
      <c r="AE18" s="167"/>
      <c r="AF18" s="167"/>
      <c r="AG18" s="167"/>
      <c r="AH18" s="167"/>
      <c r="AI18" s="167"/>
      <c r="AJ18" s="167"/>
      <c r="AK18" s="6"/>
      <c r="AL18" s="6"/>
      <c r="AM18" s="7"/>
      <c r="AN18" s="8"/>
      <c r="AO18" s="8"/>
      <c r="AP18" s="8"/>
      <c r="AQ18" s="8"/>
      <c r="AR18" s="8"/>
      <c r="AS18" s="8"/>
      <c r="AT18" s="8"/>
      <c r="AU18" s="8"/>
      <c r="AV18" s="8"/>
      <c r="AW18" s="8"/>
      <c r="AX18" s="8"/>
      <c r="AY18" s="8"/>
      <c r="AZ18" s="9"/>
      <c r="BA18" s="8"/>
      <c r="BB18" s="8"/>
      <c r="BZ18" s="7"/>
      <c r="CA18" s="7"/>
    </row>
    <row r="19" spans="2:79" s="1" customFormat="1" ht="42" customHeight="1" thickBot="1">
      <c r="B19" s="455" t="s">
        <v>45</v>
      </c>
      <c r="C19" s="762" t="s">
        <v>81</v>
      </c>
      <c r="D19" s="763"/>
      <c r="E19" s="764"/>
      <c r="F19" s="765" t="s">
        <v>248</v>
      </c>
      <c r="G19" s="766"/>
      <c r="H19" s="766"/>
      <c r="I19" s="766"/>
      <c r="J19" s="766"/>
      <c r="K19" s="766"/>
      <c r="L19" s="767"/>
      <c r="M19" s="762" t="s">
        <v>196</v>
      </c>
      <c r="N19" s="763">
        <v>0</v>
      </c>
      <c r="O19" s="763">
        <v>0</v>
      </c>
      <c r="P19" s="768">
        <v>0</v>
      </c>
      <c r="Q19" s="6"/>
      <c r="R19" s="6"/>
      <c r="W19" s="8"/>
      <c r="X19" s="70"/>
      <c r="Y19" s="175"/>
      <c r="Z19" s="70"/>
      <c r="AA19" s="70"/>
      <c r="AB19" s="167"/>
      <c r="AC19" s="167"/>
      <c r="AD19" s="167"/>
      <c r="AE19" s="167"/>
      <c r="AF19" s="167"/>
      <c r="AG19" s="167"/>
      <c r="AH19" s="167"/>
      <c r="AI19" s="167"/>
      <c r="AJ19" s="167"/>
      <c r="AK19" s="6"/>
      <c r="AL19" s="6"/>
      <c r="AM19" s="7"/>
      <c r="AN19" s="8"/>
      <c r="AO19" s="8"/>
      <c r="AP19" s="8"/>
      <c r="AQ19" s="8"/>
      <c r="AR19" s="8"/>
      <c r="AS19" s="8"/>
      <c r="AT19" s="8"/>
      <c r="AU19" s="8"/>
      <c r="AV19" s="8"/>
      <c r="AW19" s="8"/>
      <c r="AX19" s="8"/>
      <c r="AY19" s="8"/>
      <c r="AZ19" s="9"/>
      <c r="BA19" s="8"/>
      <c r="BB19" s="8"/>
      <c r="BZ19" s="7"/>
      <c r="CA19" s="7"/>
    </row>
    <row r="20" spans="2:79" s="1" customFormat="1" ht="15.75">
      <c r="G20" s="7"/>
      <c r="H20" s="7"/>
      <c r="I20" s="7"/>
      <c r="J20" s="5"/>
      <c r="K20" s="24"/>
      <c r="L20" s="24"/>
      <c r="M20" s="24"/>
      <c r="N20" s="24"/>
      <c r="O20" s="24"/>
      <c r="P20" s="24"/>
      <c r="Q20" s="6"/>
      <c r="R20" s="6"/>
      <c r="W20" s="8"/>
      <c r="X20" s="70"/>
      <c r="Y20" s="175"/>
      <c r="Z20" s="70"/>
      <c r="AA20" s="70"/>
      <c r="AB20" s="167"/>
      <c r="AC20" s="167"/>
      <c r="AD20" s="167"/>
      <c r="AE20" s="167"/>
      <c r="AF20" s="167"/>
      <c r="AG20" s="167"/>
      <c r="AH20" s="167"/>
      <c r="AI20" s="167"/>
      <c r="AJ20" s="167"/>
      <c r="AK20" s="6"/>
      <c r="AL20" s="6"/>
      <c r="AM20" s="7"/>
      <c r="AN20" s="8"/>
      <c r="AO20" s="8"/>
      <c r="AP20" s="8"/>
      <c r="AQ20" s="8"/>
      <c r="AR20" s="8"/>
      <c r="AS20" s="8"/>
      <c r="AT20" s="8"/>
      <c r="AU20" s="8"/>
      <c r="AV20" s="8"/>
      <c r="AW20" s="8"/>
      <c r="AX20" s="8"/>
      <c r="AY20" s="8"/>
      <c r="AZ20" s="9"/>
      <c r="BA20" s="8"/>
      <c r="BB20" s="8"/>
      <c r="BZ20" s="7"/>
      <c r="CA20" s="7"/>
    </row>
  </sheetData>
  <sheetProtection formatCells="0"/>
  <mergeCells count="52">
    <mergeCell ref="C19:E19"/>
    <mergeCell ref="F19:L19"/>
    <mergeCell ref="M19:P19"/>
    <mergeCell ref="B2:P2"/>
    <mergeCell ref="C17:E17"/>
    <mergeCell ref="F17:L17"/>
    <mergeCell ref="M17:P17"/>
    <mergeCell ref="C18:E18"/>
    <mergeCell ref="F18:L18"/>
    <mergeCell ref="M18:P18"/>
    <mergeCell ref="C15:E15"/>
    <mergeCell ref="F15:L15"/>
    <mergeCell ref="M15:P15"/>
    <mergeCell ref="C16:E16"/>
    <mergeCell ref="F16:L16"/>
    <mergeCell ref="M16:P16"/>
    <mergeCell ref="C13:E13"/>
    <mergeCell ref="F13:L13"/>
    <mergeCell ref="M13:P13"/>
    <mergeCell ref="C14:E14"/>
    <mergeCell ref="F14:L14"/>
    <mergeCell ref="M14:P14"/>
    <mergeCell ref="C11:E11"/>
    <mergeCell ref="F11:L11"/>
    <mergeCell ref="M11:P11"/>
    <mergeCell ref="C12:E12"/>
    <mergeCell ref="F12:L12"/>
    <mergeCell ref="M12:P12"/>
    <mergeCell ref="C9:E9"/>
    <mergeCell ref="F9:L9"/>
    <mergeCell ref="M9:P9"/>
    <mergeCell ref="C10:E10"/>
    <mergeCell ref="F10:L10"/>
    <mergeCell ref="M10:P10"/>
    <mergeCell ref="C7:E7"/>
    <mergeCell ref="F7:L7"/>
    <mergeCell ref="M7:P7"/>
    <mergeCell ref="C8:E8"/>
    <mergeCell ref="F8:L8"/>
    <mergeCell ref="M8:P8"/>
    <mergeCell ref="C5:E5"/>
    <mergeCell ref="F5:L5"/>
    <mergeCell ref="M5:P5"/>
    <mergeCell ref="C6:E6"/>
    <mergeCell ref="F6:L6"/>
    <mergeCell ref="M6:P6"/>
    <mergeCell ref="C3:E3"/>
    <mergeCell ref="F3:L3"/>
    <mergeCell ref="M3:P3"/>
    <mergeCell ref="C4:E4"/>
    <mergeCell ref="F4:L4"/>
    <mergeCell ref="M4:P4"/>
  </mergeCells>
  <conditionalFormatting sqref="Z3">
    <cfRule type="cellIs" dxfId="1" priority="1" operator="equal">
      <formula>"Error"</formula>
    </cfRule>
  </conditionalFormatting>
  <conditionalFormatting sqref="AP3:AY3">
    <cfRule type="cellIs" dxfId="0" priority="2" operator="equal">
      <formula>1</formula>
    </cfRule>
  </conditionalFormatting>
  <pageMargins left="0.7" right="0.7" top="0.75" bottom="0.75" header="0.3" footer="0.3"/>
  <pageSetup paperSize="9" scale="53" orientation="portrait" r:id="rId1"/>
  <colBreaks count="1" manualBreakCount="1">
    <brk id="17" max="1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46</vt:i4>
      </vt:variant>
    </vt:vector>
  </HeadingPairs>
  <TitlesOfParts>
    <vt:vector size="54" baseType="lpstr">
      <vt:lpstr>Title Page</vt:lpstr>
      <vt:lpstr>Oracle Copyright</vt:lpstr>
      <vt:lpstr>Purpose</vt:lpstr>
      <vt:lpstr>Review History</vt:lpstr>
      <vt:lpstr>Instructions</vt:lpstr>
      <vt:lpstr>VM Placement</vt:lpstr>
      <vt:lpstr>VM Formatting</vt:lpstr>
      <vt:lpstr>Affinity Rules</vt:lpstr>
      <vt:lpstr>host</vt:lpstr>
      <vt:lpstr>Pack.DAMP.Perf</vt:lpstr>
      <vt:lpstr>Pack.DAMP.VM.Input</vt:lpstr>
      <vt:lpstr>Pack.DP.VM.Input</vt:lpstr>
      <vt:lpstr>Pack.DPSOAM.VM.Input</vt:lpstr>
      <vt:lpstr>Pack.FABR</vt:lpstr>
      <vt:lpstr>Pack.HW.Type</vt:lpstr>
      <vt:lpstr>Pack.HW.Type.List</vt:lpstr>
      <vt:lpstr>Pack.IDIH.App.VM.Input</vt:lpstr>
      <vt:lpstr>Pack.IDIH.Db.VM.Input</vt:lpstr>
      <vt:lpstr>Pack.IDIH.Med.VM.Input</vt:lpstr>
      <vt:lpstr>Pack.IPFE.VM.Input</vt:lpstr>
      <vt:lpstr>Pack.Loading</vt:lpstr>
      <vt:lpstr>Pack.MPS.After.Load</vt:lpstr>
      <vt:lpstr>Pack.MPS.Total</vt:lpstr>
      <vt:lpstr>Pack.NOAM</vt:lpstr>
      <vt:lpstr>Pack.NOAM.VM.Input</vt:lpstr>
      <vt:lpstr>Pack.PDRA.OCS</vt:lpstr>
      <vt:lpstr>Pack.PDRA.OCS.Redundancy</vt:lpstr>
      <vt:lpstr>Pack.PMAC.VM.Input</vt:lpstr>
      <vt:lpstr>Pack.Production.Lab</vt:lpstr>
      <vt:lpstr>Pack.SBRb.VM.Input</vt:lpstr>
      <vt:lpstr>Pack.SBRs.VM.Input</vt:lpstr>
      <vt:lpstr>Pack.SDS.Query.Srvr.VM.Input</vt:lpstr>
      <vt:lpstr>Pack.SDSNOAM.VM.Input</vt:lpstr>
      <vt:lpstr>Pack.Server.VM.Data.Chart</vt:lpstr>
      <vt:lpstr>Pack.SOAM.VM.Input</vt:lpstr>
      <vt:lpstr>Pack.Srvr.Count</vt:lpstr>
      <vt:lpstr>Pack.SS7.MPS</vt:lpstr>
      <vt:lpstr>Pack.SS7.MPS.After.Load</vt:lpstr>
      <vt:lpstr>Pack.SS7MP.Perf</vt:lpstr>
      <vt:lpstr>Pack.SS7MP.VM.Input</vt:lpstr>
      <vt:lpstr>Pack.VM.Inputs.Column</vt:lpstr>
      <vt:lpstr>Pack.VM.Thresh.Core.Exceed</vt:lpstr>
      <vt:lpstr>Pack.VM.Thresh.Disk.Exceed</vt:lpstr>
      <vt:lpstr>Pack.VM.Thresh.MaxCap</vt:lpstr>
      <vt:lpstr>Pack.VM.Thresh.Mem.Exceed</vt:lpstr>
      <vt:lpstr>pmac</vt:lpstr>
      <vt:lpstr>'Affinity Rules'!Print_Area</vt:lpstr>
      <vt:lpstr>Instructions!Print_Area</vt:lpstr>
      <vt:lpstr>'Review History'!Print_Area</vt:lpstr>
      <vt:lpstr>'Title Page'!Print_Area</vt:lpstr>
      <vt:lpstr>'VM Placement'!Print_Area</vt:lpstr>
      <vt:lpstr>VDSR.Total.Cores</vt:lpstr>
      <vt:lpstr>VDSR.Total.HD</vt:lpstr>
      <vt:lpstr>VDSR.Total.Mem</vt:lpstr>
    </vt:vector>
  </TitlesOfParts>
  <Company>Oracle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E79843_rev_04</dc:title>
  <dc:creator>pierrick.landois@oracle.com</dc:creator>
  <cp:keywords>DSR VM Placement and CPU Socket Pinning Tool</cp:keywords>
  <cp:lastModifiedBy>jcarlino</cp:lastModifiedBy>
  <cp:lastPrinted>2017-05-02T16:07:58Z</cp:lastPrinted>
  <dcterms:created xsi:type="dcterms:W3CDTF">2015-12-04T20:09:10Z</dcterms:created>
  <dcterms:modified xsi:type="dcterms:W3CDTF">2017-05-16T21:29:10Z</dcterms:modified>
</cp:coreProperties>
</file>