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kkris\Documents\Hari Docs\RFR\Aug release\"/>
    </mc:Choice>
  </mc:AlternateContent>
  <bookViews>
    <workbookView xWindow="0" yWindow="0" windowWidth="19200" windowHeight="7050" activeTab="1"/>
  </bookViews>
  <sheets>
    <sheet name="Sheet1" sheetId="1" r:id="rId1"/>
    <sheet name="Calculation Sh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AF13" i="2" s="1"/>
  <c r="H13" i="2"/>
  <c r="S13" i="2"/>
  <c r="AD13" i="2"/>
  <c r="AD12" i="2" l="1"/>
  <c r="S12" i="2"/>
  <c r="H12" i="2"/>
  <c r="F12" i="2"/>
  <c r="AF12" i="2" s="1"/>
  <c r="AD11" i="2"/>
  <c r="S11" i="2"/>
  <c r="H11" i="2"/>
  <c r="F11" i="2"/>
  <c r="AF11" i="2" s="1"/>
  <c r="AD10" i="2"/>
  <c r="S10" i="2"/>
  <c r="H10" i="2"/>
  <c r="F10" i="2"/>
  <c r="AF10" i="2" s="1"/>
  <c r="AD9" i="2"/>
  <c r="S9" i="2"/>
  <c r="H9" i="2"/>
  <c r="F9" i="2"/>
  <c r="AF9" i="2" s="1"/>
  <c r="AD8" i="2"/>
  <c r="AE8" i="2" s="1"/>
  <c r="S8" i="2"/>
  <c r="T8" i="2" s="1"/>
  <c r="H8" i="2"/>
  <c r="F8" i="2"/>
  <c r="X7" i="2"/>
  <c r="F7" i="2"/>
  <c r="Y13" i="2" l="1"/>
  <c r="Y8" i="2"/>
  <c r="G9" i="2"/>
  <c r="G10" i="2" s="1"/>
  <c r="G11" i="2" s="1"/>
  <c r="G12" i="2" s="1"/>
  <c r="W8" i="2"/>
  <c r="V8" i="2"/>
  <c r="AB8" i="2"/>
  <c r="U8" i="2"/>
  <c r="I8" i="2"/>
  <c r="L8" i="2" s="1"/>
  <c r="Y12" i="2"/>
  <c r="Y11" i="2"/>
  <c r="Y10" i="2"/>
  <c r="X8" i="2"/>
  <c r="AF8" i="2"/>
  <c r="AG8" i="2" s="1"/>
  <c r="Y9" i="2"/>
  <c r="I12" i="2" l="1"/>
  <c r="L12" i="2" s="1"/>
  <c r="N12" i="2" s="1"/>
  <c r="G13" i="2"/>
  <c r="I9" i="2"/>
  <c r="L9" i="2" s="1"/>
  <c r="Z8" i="2"/>
  <c r="M12" i="2"/>
  <c r="I11" i="2"/>
  <c r="L11" i="2" s="1"/>
  <c r="N11" i="2" s="1"/>
  <c r="I10" i="2"/>
  <c r="L10" i="2" s="1"/>
  <c r="N10" i="2" s="1"/>
  <c r="AI8" i="2"/>
  <c r="AH8" i="2"/>
  <c r="AJ8" i="2"/>
  <c r="T9" i="2"/>
  <c r="M9" i="2"/>
  <c r="N9" i="2"/>
  <c r="M8" i="2"/>
  <c r="P8" i="2" s="1"/>
  <c r="Q8" i="2" s="1"/>
  <c r="R8" i="2" s="1"/>
  <c r="AC8" i="2" s="1"/>
  <c r="N8" i="2"/>
  <c r="V9" i="2"/>
  <c r="AK8" i="2" l="1"/>
  <c r="I13" i="2"/>
  <c r="L13" i="2" s="1"/>
  <c r="N13" i="2" s="1"/>
  <c r="O11" i="2"/>
  <c r="O12" i="2"/>
  <c r="M11" i="2"/>
  <c r="P12" i="2" s="1"/>
  <c r="Q12" i="2" s="1"/>
  <c r="R12" i="2" s="1"/>
  <c r="P9" i="2"/>
  <c r="Q9" i="2" s="1"/>
  <c r="R9" i="2" s="1"/>
  <c r="AC9" i="2" s="1"/>
  <c r="M10" i="2"/>
  <c r="O8" i="2"/>
  <c r="O9" i="2" s="1"/>
  <c r="AA9" i="2" s="1"/>
  <c r="P10" i="2"/>
  <c r="Q10" i="2" s="1"/>
  <c r="R10" i="2" s="1"/>
  <c r="AB9" i="2"/>
  <c r="X9" i="2"/>
  <c r="Z9" i="2" s="1"/>
  <c r="U9" i="2"/>
  <c r="W9" i="2"/>
  <c r="AL8" i="2"/>
  <c r="AM8" i="2" s="1"/>
  <c r="O10" i="2"/>
  <c r="AE9" i="2"/>
  <c r="AG9" i="2" s="1"/>
  <c r="AJ9" i="2" s="1"/>
  <c r="O13" i="2" l="1"/>
  <c r="M13" i="2"/>
  <c r="P13" i="2" s="1"/>
  <c r="Q13" i="2" s="1"/>
  <c r="R13" i="2" s="1"/>
  <c r="P11" i="2"/>
  <c r="Q11" i="2" s="1"/>
  <c r="R11" i="2" s="1"/>
  <c r="AK9" i="2"/>
  <c r="T10" i="2"/>
  <c r="W10" i="2" s="1"/>
  <c r="AJ7" i="2"/>
  <c r="AA8" i="2"/>
  <c r="AI9" i="2"/>
  <c r="AH9" i="2"/>
  <c r="AB10" i="2" l="1"/>
  <c r="AC10" i="2" s="1"/>
  <c r="X10" i="2"/>
  <c r="Z10" i="2" s="1"/>
  <c r="AA10" i="2" s="1"/>
  <c r="U10" i="2"/>
  <c r="V10" i="2"/>
  <c r="T11" i="2"/>
  <c r="W11" i="2" s="1"/>
  <c r="AE10" i="2"/>
  <c r="AG10" i="2" s="1"/>
  <c r="AJ10" i="2" s="1"/>
  <c r="AK10" i="2" s="1"/>
  <c r="AL9" i="2"/>
  <c r="AM9" i="2" s="1"/>
  <c r="T12" i="2" l="1"/>
  <c r="W12" i="2"/>
  <c r="AH10" i="2"/>
  <c r="AI10" i="2"/>
  <c r="V11" i="2"/>
  <c r="V12" i="2" s="1"/>
  <c r="AB11" i="2"/>
  <c r="AC11" i="2" s="1"/>
  <c r="X11" i="2"/>
  <c r="Z11" i="2" s="1"/>
  <c r="AA11" i="2" s="1"/>
  <c r="U11" i="2"/>
  <c r="T13" i="2" l="1"/>
  <c r="V13" i="2"/>
  <c r="AE11" i="2"/>
  <c r="AG11" i="2" s="1"/>
  <c r="AJ11" i="2" s="1"/>
  <c r="AK11" i="2" s="1"/>
  <c r="AH11" i="2"/>
  <c r="AL10" i="2"/>
  <c r="AM10" i="2" s="1"/>
  <c r="AB12" i="2"/>
  <c r="AC12" i="2" s="1"/>
  <c r="X12" i="2"/>
  <c r="Z12" i="2" s="1"/>
  <c r="AA12" i="2" s="1"/>
  <c r="U12" i="2"/>
  <c r="AB13" i="2" l="1"/>
  <c r="AC13" i="2" s="1"/>
  <c r="X13" i="2"/>
  <c r="Z13" i="2" s="1"/>
  <c r="AA13" i="2" s="1"/>
  <c r="U13" i="2"/>
  <c r="W13" i="2"/>
  <c r="AL11" i="2"/>
  <c r="AM11" i="2" s="1"/>
  <c r="AI11" i="2"/>
  <c r="AE12" i="2" l="1"/>
  <c r="AG12" i="2" s="1"/>
  <c r="AJ12" i="2" l="1"/>
  <c r="AK12" i="2" s="1"/>
  <c r="AH12" i="2"/>
  <c r="AI12" i="2"/>
  <c r="AE13" i="2" l="1"/>
  <c r="AG13" i="2" s="1"/>
  <c r="AJ13" i="2" s="1"/>
  <c r="AK13" i="2" s="1"/>
  <c r="AH13" i="2"/>
  <c r="AL13" i="2" s="1"/>
  <c r="AM13" i="2" s="1"/>
  <c r="AL12" i="2"/>
  <c r="AM12" i="2" s="1"/>
  <c r="AI13" i="2" l="1"/>
</calcChain>
</file>

<file path=xl/sharedStrings.xml><?xml version="1.0" encoding="utf-8"?>
<sst xmlns="http://schemas.openxmlformats.org/spreadsheetml/2006/main" count="40" uniqueCount="35">
  <si>
    <t>CDI 1</t>
  </si>
  <si>
    <t>CDI 2</t>
  </si>
  <si>
    <t>Eff Date</t>
  </si>
  <si>
    <t>Int Rate</t>
  </si>
  <si>
    <t>Principal</t>
  </si>
  <si>
    <t>Prev Rate</t>
  </si>
  <si>
    <t>Days Accrual</t>
  </si>
  <si>
    <t>Cumulative Days Accrued</t>
  </si>
  <si>
    <t>Rate Factor</t>
  </si>
  <si>
    <t>Implied CompRate</t>
  </si>
  <si>
    <t>Spread</t>
  </si>
  <si>
    <t>Margin</t>
  </si>
  <si>
    <t>All in Rate</t>
  </si>
  <si>
    <t>Accr Calc</t>
  </si>
  <si>
    <t>Daily Int</t>
  </si>
  <si>
    <t>Check 1</t>
  </si>
  <si>
    <t>Check 2</t>
  </si>
  <si>
    <t>Check 3</t>
  </si>
  <si>
    <t xml:space="preserve">Contract ref </t>
  </si>
  <si>
    <t>RFR preference</t>
  </si>
  <si>
    <t>RFR Method</t>
  </si>
  <si>
    <t>Arrear</t>
  </si>
  <si>
    <t>Base Computation Method</t>
  </si>
  <si>
    <t>Compound</t>
  </si>
  <si>
    <t>Trade Date</t>
  </si>
  <si>
    <t>margin/ Spread Compuation Method</t>
  </si>
  <si>
    <t>value date</t>
  </si>
  <si>
    <t>Spread Adj method</t>
  </si>
  <si>
    <t>maturity Date</t>
  </si>
  <si>
    <t>SM2SRIN202312001</t>
  </si>
  <si>
    <t>Plain</t>
  </si>
  <si>
    <t>RFR Rate</t>
  </si>
  <si>
    <t>Rate Received Date</t>
  </si>
  <si>
    <t>Effective Date</t>
  </si>
  <si>
    <t>Rate / Index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</si>
</sst>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F800]dddd\,\ mmmm\ dd\,\ yyyy"/>
    <numFmt numFmtId="165" formatCode="0.000000000"/>
    <numFmt numFmtId="166" formatCode="0.0000%"/>
    <numFmt numFmtId="167" formatCode="_(* #,##0.00000000000_);_(* \(#,##0.00000000000\);_(* &quot;-&quot;??_);_(@_)"/>
    <numFmt numFmtId="168" formatCode="0.000000%"/>
    <numFmt numFmtId="169" formatCode="0.0000000000000"/>
    <numFmt numFmtId="170" formatCode="0.000000000000"/>
    <numFmt numFmtId="171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icrosoft Sans Serif"/>
      <family val="2"/>
    </font>
    <font>
      <sz val="10"/>
      <color indexed="64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0" xfId="0" applyFill="1"/>
    <xf numFmtId="164" fontId="0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/>
    <xf numFmtId="164" fontId="0" fillId="4" borderId="1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0" fillId="5" borderId="1" xfId="0" applyFill="1" applyBorder="1"/>
    <xf numFmtId="165" fontId="0" fillId="5" borderId="1" xfId="0" applyNumberFormat="1" applyFill="1" applyBorder="1"/>
    <xf numFmtId="166" fontId="0" fillId="5" borderId="1" xfId="2" applyNumberFormat="1" applyFont="1" applyFill="1" applyBorder="1" applyAlignment="1">
      <alignment horizontal="center"/>
    </xf>
    <xf numFmtId="167" fontId="0" fillId="5" borderId="1" xfId="1" applyNumberFormat="1" applyFont="1" applyFill="1" applyBorder="1" applyAlignment="1">
      <alignment horizontal="left"/>
    </xf>
    <xf numFmtId="43" fontId="0" fillId="5" borderId="1" xfId="1" applyFont="1" applyFill="1" applyBorder="1" applyAlignment="1">
      <alignment horizontal="left"/>
    </xf>
    <xf numFmtId="168" fontId="0" fillId="5" borderId="0" xfId="0" applyNumberFormat="1" applyFill="1"/>
    <xf numFmtId="0" fontId="0" fillId="5" borderId="0" xfId="0" applyFill="1"/>
    <xf numFmtId="169" fontId="0" fillId="0" borderId="0" xfId="0" applyNumberFormat="1"/>
    <xf numFmtId="170" fontId="0" fillId="2" borderId="0" xfId="0" applyNumberFormat="1" applyFill="1"/>
    <xf numFmtId="170" fontId="0" fillId="0" borderId="0" xfId="0" applyNumberFormat="1"/>
    <xf numFmtId="43" fontId="0" fillId="2" borderId="0" xfId="0" applyNumberFormat="1" applyFill="1"/>
    <xf numFmtId="168" fontId="0" fillId="5" borderId="1" xfId="2" applyNumberFormat="1" applyFont="1" applyFill="1" applyBorder="1" applyAlignment="1">
      <alignment horizontal="center"/>
    </xf>
    <xf numFmtId="165" fontId="0" fillId="0" borderId="1" xfId="0" applyNumberFormat="1" applyFill="1" applyBorder="1"/>
    <xf numFmtId="166" fontId="0" fillId="0" borderId="1" xfId="2" applyNumberFormat="1" applyFont="1" applyFill="1" applyBorder="1" applyAlignment="1">
      <alignment horizontal="center"/>
    </xf>
    <xf numFmtId="43" fontId="0" fillId="0" borderId="1" xfId="1" applyFont="1" applyFill="1" applyBorder="1"/>
    <xf numFmtId="166" fontId="0" fillId="6" borderId="1" xfId="2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6" fillId="0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7" fontId="0" fillId="0" borderId="1" xfId="1" applyNumberFormat="1" applyFont="1" applyFill="1" applyBorder="1" applyAlignment="1">
      <alignment horizontal="left"/>
    </xf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43" fontId="0" fillId="0" borderId="0" xfId="0" applyNumberFormat="1" applyFill="1"/>
    <xf numFmtId="168" fontId="0" fillId="0" borderId="1" xfId="2" applyNumberFormat="1" applyFont="1" applyFill="1" applyBorder="1" applyAlignment="1">
      <alignment horizontal="center"/>
    </xf>
    <xf numFmtId="165" fontId="6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171" fontId="3" fillId="0" borderId="1" xfId="0" applyNumberFormat="1" applyFont="1" applyFill="1" applyBorder="1" applyAlignment="1">
      <alignment horizontal="right"/>
    </xf>
    <xf numFmtId="0" fontId="2" fillId="7" borderId="1" xfId="0" applyFont="1" applyFill="1" applyBorder="1"/>
    <xf numFmtId="15" fontId="3" fillId="0" borderId="1" xfId="0" applyNumberFormat="1" applyFont="1" applyFill="1" applyBorder="1"/>
    <xf numFmtId="0" fontId="2" fillId="7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7" borderId="1" xfId="0" applyFont="1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F9" sqref="F9"/>
    </sheetView>
  </sheetViews>
  <sheetFormatPr defaultRowHeight="14.5" x14ac:dyDescent="0.35"/>
  <cols>
    <col min="1" max="1" width="23.7265625" bestFit="1" customWidth="1"/>
    <col min="2" max="2" width="19.26953125" bestFit="1" customWidth="1"/>
    <col min="3" max="3" width="16.08984375" bestFit="1" customWidth="1"/>
    <col min="4" max="4" width="11.26953125" bestFit="1" customWidth="1"/>
  </cols>
  <sheetData>
    <row r="1" spans="1:4" x14ac:dyDescent="0.35">
      <c r="A1" s="40" t="s">
        <v>18</v>
      </c>
      <c r="B1" s="38" t="s">
        <v>29</v>
      </c>
      <c r="C1" s="38"/>
      <c r="D1" s="41"/>
    </row>
    <row r="2" spans="1:4" x14ac:dyDescent="0.35">
      <c r="A2" s="40" t="s">
        <v>19</v>
      </c>
      <c r="B2" s="38" t="s">
        <v>30</v>
      </c>
      <c r="C2" s="38"/>
      <c r="D2" s="41"/>
    </row>
    <row r="3" spans="1:4" x14ac:dyDescent="0.35">
      <c r="A3" s="40" t="s">
        <v>20</v>
      </c>
      <c r="B3" s="38" t="s">
        <v>21</v>
      </c>
      <c r="C3" s="38"/>
      <c r="D3" s="39"/>
    </row>
    <row r="4" spans="1:4" x14ac:dyDescent="0.35">
      <c r="A4" s="40" t="s">
        <v>22</v>
      </c>
      <c r="B4" s="38" t="s">
        <v>23</v>
      </c>
      <c r="C4" s="38" t="s">
        <v>24</v>
      </c>
      <c r="D4" s="39">
        <v>44054</v>
      </c>
    </row>
    <row r="5" spans="1:4" ht="35" customHeight="1" x14ac:dyDescent="0.35">
      <c r="A5" s="42" t="s">
        <v>25</v>
      </c>
      <c r="B5" s="43" t="s">
        <v>23</v>
      </c>
      <c r="C5" s="38" t="s">
        <v>26</v>
      </c>
      <c r="D5" s="39">
        <v>44054</v>
      </c>
    </row>
    <row r="6" spans="1:4" ht="43.5" x14ac:dyDescent="0.35">
      <c r="A6" s="42" t="s">
        <v>27</v>
      </c>
      <c r="B6" s="43" t="s">
        <v>23</v>
      </c>
      <c r="C6" s="38" t="s">
        <v>28</v>
      </c>
      <c r="D6" s="39">
        <v>44061</v>
      </c>
    </row>
    <row r="8" spans="1:4" x14ac:dyDescent="0.35">
      <c r="A8" s="37" t="s">
        <v>31</v>
      </c>
    </row>
    <row r="9" spans="1:4" x14ac:dyDescent="0.35">
      <c r="A9" s="44" t="s">
        <v>32</v>
      </c>
      <c r="B9" s="44" t="s">
        <v>33</v>
      </c>
      <c r="C9" s="44" t="s">
        <v>34</v>
      </c>
    </row>
    <row r="10" spans="1:4" x14ac:dyDescent="0.35">
      <c r="A10" s="45">
        <v>44055</v>
      </c>
      <c r="B10" s="45">
        <v>44054</v>
      </c>
      <c r="C10" s="1">
        <v>1.04161729</v>
      </c>
    </row>
    <row r="11" spans="1:4" x14ac:dyDescent="0.35">
      <c r="A11" s="45">
        <v>44056</v>
      </c>
      <c r="B11" s="45">
        <v>44055</v>
      </c>
      <c r="C11" s="1">
        <v>1.04162018</v>
      </c>
    </row>
    <row r="12" spans="1:4" x14ac:dyDescent="0.35">
      <c r="A12" s="45">
        <v>44057</v>
      </c>
      <c r="B12" s="45">
        <v>44056</v>
      </c>
      <c r="C12" s="1">
        <v>1.0416227899999999</v>
      </c>
    </row>
    <row r="13" spans="1:4" x14ac:dyDescent="0.35">
      <c r="A13" s="45">
        <v>44060</v>
      </c>
      <c r="B13" s="45">
        <v>44057</v>
      </c>
      <c r="C13" s="1">
        <v>1.0416253900000001</v>
      </c>
    </row>
    <row r="14" spans="1:4" x14ac:dyDescent="0.35">
      <c r="A14" s="45">
        <v>44061</v>
      </c>
      <c r="B14" s="45">
        <v>44060</v>
      </c>
      <c r="C14" s="29">
        <v>1.0416331999999999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workbookViewId="0">
      <selection activeCell="C14" sqref="C14"/>
    </sheetView>
  </sheetViews>
  <sheetFormatPr defaultRowHeight="14.5" x14ac:dyDescent="0.35"/>
  <cols>
    <col min="2" max="2" width="30.453125" bestFit="1" customWidth="1"/>
    <col min="3" max="3" width="11.54296875" bestFit="1" customWidth="1"/>
    <col min="4" max="4" width="13.26953125" bestFit="1" customWidth="1"/>
    <col min="5" max="5" width="11.54296875" bestFit="1" customWidth="1"/>
    <col min="6" max="6" width="12" bestFit="1" customWidth="1"/>
    <col min="7" max="7" width="23.7265625" bestFit="1" customWidth="1"/>
    <col min="8" max="8" width="15.1796875" customWidth="1"/>
    <col min="9" max="9" width="17.7265625" bestFit="1" customWidth="1"/>
    <col min="12" max="12" width="11.1796875" bestFit="1" customWidth="1"/>
    <col min="13" max="13" width="18.81640625" hidden="1" customWidth="1"/>
    <col min="14" max="14" width="14.7265625" bestFit="1" customWidth="1"/>
    <col min="15" max="15" width="8.26953125" bestFit="1" customWidth="1"/>
    <col min="16" max="16" width="17.26953125" hidden="1" customWidth="1"/>
    <col min="17" max="17" width="10.1796875" hidden="1" customWidth="1"/>
    <col min="18" max="18" width="10.1796875" bestFit="1" customWidth="1"/>
    <col min="19" max="19" width="12" bestFit="1" customWidth="1"/>
    <col min="20" max="20" width="15.7265625" bestFit="1" customWidth="1"/>
    <col min="21" max="22" width="14.7265625" bestFit="1" customWidth="1"/>
    <col min="23" max="23" width="15.7265625" bestFit="1" customWidth="1"/>
    <col min="24" max="24" width="13.26953125" bestFit="1" customWidth="1"/>
    <col min="25" max="25" width="12" bestFit="1" customWidth="1"/>
    <col min="26" max="26" width="8" bestFit="1" customWidth="1"/>
    <col min="27" max="27" width="7.7265625" bestFit="1" customWidth="1"/>
    <col min="28" max="28" width="15.26953125" customWidth="1"/>
    <col min="29" max="29" width="7.7265625" bestFit="1" customWidth="1"/>
    <col min="30" max="30" width="12" bestFit="1" customWidth="1"/>
    <col min="31" max="31" width="15.7265625" bestFit="1" customWidth="1"/>
    <col min="32" max="33" width="15.7265625" customWidth="1"/>
    <col min="34" max="34" width="14.7265625" bestFit="1" customWidth="1"/>
    <col min="35" max="35" width="15.7265625" bestFit="1" customWidth="1"/>
    <col min="36" max="36" width="8" bestFit="1" customWidth="1"/>
    <col min="37" max="37" width="12.26953125" bestFit="1" customWidth="1"/>
    <col min="38" max="38" width="9.54296875" bestFit="1" customWidth="1"/>
    <col min="39" max="39" width="12.26953125" bestFit="1" customWidth="1"/>
  </cols>
  <sheetData>
    <row r="1" spans="1:39" x14ac:dyDescent="0.35">
      <c r="A1">
        <v>366</v>
      </c>
      <c r="S1" s="46" t="s">
        <v>0</v>
      </c>
      <c r="T1" s="46"/>
      <c r="U1" s="46"/>
      <c r="V1" s="46"/>
      <c r="W1" s="46"/>
      <c r="X1" s="46"/>
      <c r="Y1" s="46"/>
      <c r="Z1" s="46"/>
      <c r="AA1" s="46"/>
      <c r="AD1" s="46" t="s">
        <v>1</v>
      </c>
      <c r="AE1" s="46"/>
      <c r="AF1" s="46"/>
      <c r="AG1" s="46"/>
      <c r="AH1" s="46"/>
      <c r="AI1" s="46"/>
      <c r="AJ1" s="46"/>
      <c r="AK1" s="46"/>
    </row>
    <row r="2" spans="1:39" x14ac:dyDescent="0.3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/>
      <c r="N2" s="1" t="s">
        <v>13</v>
      </c>
      <c r="O2" s="1" t="s">
        <v>14</v>
      </c>
      <c r="S2" t="s">
        <v>8</v>
      </c>
      <c r="U2" s="2" t="s">
        <v>15</v>
      </c>
      <c r="AA2" s="2" t="s">
        <v>16</v>
      </c>
      <c r="AC2" s="2"/>
      <c r="AD2" t="s">
        <v>8</v>
      </c>
      <c r="AK2" s="2" t="s">
        <v>16</v>
      </c>
      <c r="AM2" s="2" t="s">
        <v>17</v>
      </c>
    </row>
    <row r="3" spans="1:39" x14ac:dyDescent="0.35">
      <c r="B3" s="3">
        <v>44047</v>
      </c>
      <c r="C3" s="4">
        <v>1.04159906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U3" s="2"/>
      <c r="AA3" s="2"/>
      <c r="AC3" s="2"/>
      <c r="AK3" s="2"/>
      <c r="AM3" s="2"/>
    </row>
    <row r="4" spans="1:39" x14ac:dyDescent="0.35">
      <c r="B4" s="3">
        <v>44048</v>
      </c>
      <c r="C4" s="4">
        <v>1.04160166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U4" s="2"/>
      <c r="AA4" s="2"/>
      <c r="AC4" s="2"/>
      <c r="AK4" s="2"/>
      <c r="AM4" s="2"/>
    </row>
    <row r="5" spans="1:39" x14ac:dyDescent="0.35">
      <c r="B5" s="3">
        <v>44049</v>
      </c>
      <c r="C5" s="4">
        <v>1.0416042700000001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U5" s="2"/>
      <c r="AA5" s="2"/>
      <c r="AC5" s="2"/>
      <c r="AK5" s="2"/>
      <c r="AM5" s="2"/>
    </row>
    <row r="6" spans="1:39" x14ac:dyDescent="0.35">
      <c r="B6" s="3">
        <v>44050</v>
      </c>
      <c r="C6" s="4">
        <v>1.0416068700000001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U6" s="2"/>
      <c r="AA6" s="2"/>
      <c r="AC6" s="2"/>
      <c r="AK6" s="2"/>
      <c r="AM6" s="2"/>
    </row>
    <row r="7" spans="1:39" x14ac:dyDescent="0.35">
      <c r="B7" s="5">
        <v>44053</v>
      </c>
      <c r="C7" s="4">
        <v>1.0416146799999999</v>
      </c>
      <c r="D7" s="1"/>
      <c r="E7" s="1"/>
      <c r="F7" s="1">
        <f>B8-B7</f>
        <v>1</v>
      </c>
      <c r="G7" s="1"/>
      <c r="H7" s="1"/>
      <c r="I7" s="1"/>
      <c r="J7" s="1"/>
      <c r="K7" s="1"/>
      <c r="L7" s="1"/>
      <c r="M7" s="1"/>
      <c r="N7" s="1"/>
      <c r="O7" s="1"/>
      <c r="U7" s="2"/>
      <c r="V7">
        <v>0</v>
      </c>
      <c r="W7">
        <v>1</v>
      </c>
      <c r="X7" s="6">
        <f>D8</f>
        <v>4000000</v>
      </c>
      <c r="AA7" s="2"/>
      <c r="AC7" s="2"/>
      <c r="AH7">
        <v>0</v>
      </c>
      <c r="AI7">
        <v>1</v>
      </c>
      <c r="AJ7" s="6">
        <f>O8</f>
        <v>337.89</v>
      </c>
      <c r="AK7" s="2"/>
      <c r="AM7" s="2"/>
    </row>
    <row r="8" spans="1:39" x14ac:dyDescent="0.35">
      <c r="B8" s="3">
        <v>44054</v>
      </c>
      <c r="C8" s="4">
        <v>1.04161729</v>
      </c>
      <c r="D8" s="7">
        <v>4000000</v>
      </c>
      <c r="E8" s="8"/>
      <c r="F8" s="8">
        <f>B9-B8</f>
        <v>1</v>
      </c>
      <c r="G8" s="8">
        <v>1</v>
      </c>
      <c r="H8" s="9">
        <f>C8/$C$7-1</f>
        <v>2.5057250538917941E-6</v>
      </c>
      <c r="I8" s="10">
        <f>ROUNDUP(H8*$A$1/G8,7)</f>
        <v>9.170999999999999E-4</v>
      </c>
      <c r="J8" s="10">
        <v>0.02</v>
      </c>
      <c r="K8" s="10">
        <v>0.01</v>
      </c>
      <c r="L8" s="10">
        <f>I8+J8+K8</f>
        <v>3.0917100000000003E-2</v>
      </c>
      <c r="M8" s="11">
        <f>D8*G8*L8/365</f>
        <v>338.81753424657535</v>
      </c>
      <c r="N8" s="12">
        <f>ROUND(D8*G8*L8/366,2)</f>
        <v>337.89</v>
      </c>
      <c r="O8" s="12">
        <f>N8</f>
        <v>337.89</v>
      </c>
      <c r="P8" s="11">
        <f>M8</f>
        <v>338.81753424657535</v>
      </c>
      <c r="Q8" s="13">
        <f>P8*365/(D8*F8)</f>
        <v>3.0917100000000003E-2</v>
      </c>
      <c r="R8" s="13">
        <f>Q8-(J8+K8)</f>
        <v>9.1710000000000402E-4</v>
      </c>
      <c r="S8" s="14">
        <f>$C8/$C7</f>
        <v>1.0000025057250539</v>
      </c>
      <c r="T8" s="15">
        <f>W7*(S8-1)</f>
        <v>2.5057250538917941E-6</v>
      </c>
      <c r="U8" s="16">
        <f>H8-T8</f>
        <v>0</v>
      </c>
      <c r="V8" s="17">
        <f>V7+T8</f>
        <v>2.5057250538917941E-6</v>
      </c>
      <c r="W8" s="15">
        <f>W7+T8</f>
        <v>1.0000025057250539</v>
      </c>
      <c r="X8" s="6">
        <f>$X$7*T8</f>
        <v>10.022900215567176</v>
      </c>
      <c r="Y8">
        <f>$X$7*F8*(J8+K8)/$A$1</f>
        <v>327.86885245901641</v>
      </c>
      <c r="Z8" s="6">
        <f>X8+Y8</f>
        <v>337.89175267458359</v>
      </c>
      <c r="AA8" s="18">
        <f>O8-Z8</f>
        <v>-1.7526745835994006E-3</v>
      </c>
      <c r="AB8" s="19">
        <f t="shared" ref="AB8:AB13" si="0">ROUND(T8*$A$1/F8,6)</f>
        <v>9.1699999999999995E-4</v>
      </c>
      <c r="AC8" s="18">
        <f>R8-AB8</f>
        <v>1.0000000000406819E-7</v>
      </c>
      <c r="AD8" s="14">
        <f>$C8/$C7</f>
        <v>1.0000025057250539</v>
      </c>
      <c r="AE8" s="15">
        <f t="shared" ref="AE8:AE13" si="1">AI7*(AD8-1)</f>
        <v>2.5057250538917941E-6</v>
      </c>
      <c r="AF8" s="15">
        <f t="shared" ref="AF8:AF13" si="2">(J8+K8)*F8/$A$1</f>
        <v>8.1967213114754098E-5</v>
      </c>
      <c r="AG8" s="15">
        <f>AE8+AF8</f>
        <v>8.4472938168645892E-5</v>
      </c>
      <c r="AH8" s="17">
        <f>AH7+AG8</f>
        <v>8.4472938168645892E-5</v>
      </c>
      <c r="AI8" s="15">
        <f>AI7+AG8</f>
        <v>1.0000844729381686</v>
      </c>
      <c r="AJ8" s="6">
        <f t="shared" ref="AJ8:AJ13" si="3">$X$7*AG8</f>
        <v>337.89175267458359</v>
      </c>
      <c r="AK8" s="18">
        <f t="shared" ref="AK8:AK13" si="4">AJ8-Z8</f>
        <v>0</v>
      </c>
      <c r="AL8" s="6">
        <f t="shared" ref="AL8:AL13" si="5">$X$7*AH8</f>
        <v>337.89175267458359</v>
      </c>
      <c r="AM8" s="18">
        <f t="shared" ref="AM8:AM13" si="6">N8-AL8</f>
        <v>-1.7526745835994006E-3</v>
      </c>
    </row>
    <row r="9" spans="1:39" x14ac:dyDescent="0.35">
      <c r="B9" s="3">
        <v>44055</v>
      </c>
      <c r="C9" s="4">
        <v>1.04162018</v>
      </c>
      <c r="D9" s="7">
        <v>4000000</v>
      </c>
      <c r="E9" s="1"/>
      <c r="F9" s="1">
        <f t="shared" ref="F9:F13" si="7">B10-B9</f>
        <v>1</v>
      </c>
      <c r="G9" s="1">
        <f>G8+F9</f>
        <v>2</v>
      </c>
      <c r="H9" s="20">
        <f>C9/$C$7-1</f>
        <v>5.2802635233106798E-6</v>
      </c>
      <c r="I9" s="10">
        <f>ROUNDUP(H9*$A$1/G9,7)</f>
        <v>9.6629999999999991E-4</v>
      </c>
      <c r="J9" s="10">
        <v>0.02</v>
      </c>
      <c r="K9" s="10">
        <v>0.01</v>
      </c>
      <c r="L9" s="21">
        <f t="shared" ref="L9:L13" si="8">I9+J9+K9</f>
        <v>3.0966300000000002E-2</v>
      </c>
      <c r="M9" s="11">
        <f t="shared" ref="M9:M13" si="9">D9*G9*L9/365</f>
        <v>678.71342465753435</v>
      </c>
      <c r="N9" s="22">
        <f>ROUND(D9*G9*L9/366,2)</f>
        <v>676.86</v>
      </c>
      <c r="O9" s="22">
        <f>N9-O8</f>
        <v>338.97</v>
      </c>
      <c r="P9" s="11">
        <f>M9-P8</f>
        <v>339.895890410959</v>
      </c>
      <c r="Q9" s="13">
        <f>P9*365/(D9*F9)</f>
        <v>3.1015500000000008E-2</v>
      </c>
      <c r="R9" s="13">
        <f>Q9-(J9+K9)</f>
        <v>1.0155000000000095E-3</v>
      </c>
      <c r="S9">
        <f>$C9/$C8</f>
        <v>1.0000027745315172</v>
      </c>
      <c r="T9" s="15">
        <f t="shared" ref="T9:T13" si="10">W8*(S9-1)</f>
        <v>2.7745384694154408E-6</v>
      </c>
      <c r="U9" s="16">
        <f>(H9-H8)-T9</f>
        <v>3.4448829964832395E-18</v>
      </c>
      <c r="V9" s="17">
        <f t="shared" ref="V9:V13" si="11">V8+T9</f>
        <v>5.2802635233072349E-6</v>
      </c>
      <c r="W9" s="15">
        <f t="shared" ref="W9:W13" si="12">W8+T9</f>
        <v>1.0000052802635233</v>
      </c>
      <c r="X9" s="6">
        <f t="shared" ref="X9:X13" si="13">$X$7*T9</f>
        <v>11.098153877661764</v>
      </c>
      <c r="Y9">
        <f t="shared" ref="Y9:Y13" si="14">$X$7*F9*(J9+K9)/$A$1</f>
        <v>327.86885245901641</v>
      </c>
      <c r="Z9" s="6">
        <f t="shared" ref="Z9:Z13" si="15">X9+Y9</f>
        <v>338.9670063366782</v>
      </c>
      <c r="AA9" s="18">
        <f t="shared" ref="AA9:AA13" si="16">O9-Z9</f>
        <v>2.9936633218312636E-3</v>
      </c>
      <c r="AB9" s="19">
        <f t="shared" si="0"/>
        <v>1.0150000000000001E-3</v>
      </c>
      <c r="AC9" s="18">
        <f t="shared" ref="AC9:AC13" si="17">R9-AB9</f>
        <v>5.000000000093905E-7</v>
      </c>
      <c r="AD9">
        <f>$C9/$C8</f>
        <v>1.0000027745315172</v>
      </c>
      <c r="AE9" s="15">
        <f t="shared" si="1"/>
        <v>2.7747658900316052E-6</v>
      </c>
      <c r="AF9" s="15">
        <f t="shared" si="2"/>
        <v>8.1967213114754098E-5</v>
      </c>
      <c r="AG9" s="15">
        <f t="shared" ref="AG9:AG13" si="18">AE9+AF9</f>
        <v>8.4741979004785708E-5</v>
      </c>
      <c r="AH9" s="17">
        <f t="shared" ref="AH9:AH13" si="19">AH8+AG9</f>
        <v>1.692149171734316E-4</v>
      </c>
      <c r="AI9" s="15">
        <f t="shared" ref="AI9:AI13" si="20">AI8+AG9</f>
        <v>1.0001692149171735</v>
      </c>
      <c r="AJ9" s="6">
        <f t="shared" si="3"/>
        <v>338.96791601914282</v>
      </c>
      <c r="AK9" s="18">
        <f t="shared" si="4"/>
        <v>9.0968246462352909E-4</v>
      </c>
      <c r="AL9" s="6">
        <f t="shared" si="5"/>
        <v>676.85966869372635</v>
      </c>
      <c r="AM9" s="18">
        <f t="shared" si="6"/>
        <v>3.3130627366517729E-4</v>
      </c>
    </row>
    <row r="10" spans="1:39" x14ac:dyDescent="0.35">
      <c r="B10" s="3">
        <v>44056</v>
      </c>
      <c r="C10" s="4">
        <v>1.0416227899999999</v>
      </c>
      <c r="D10" s="7">
        <v>4000000</v>
      </c>
      <c r="E10" s="1"/>
      <c r="F10" s="1">
        <f t="shared" si="7"/>
        <v>1</v>
      </c>
      <c r="G10" s="1">
        <f t="shared" ref="G10:G13" si="21">G9+F10</f>
        <v>3</v>
      </c>
      <c r="H10" s="20">
        <f t="shared" ref="H10:H13" si="22">C10/$C$7-1</f>
        <v>7.7859885769804293E-6</v>
      </c>
      <c r="I10" s="23">
        <f>ROUND(H10*$A$1/G10,7)</f>
        <v>9.4990000000000005E-4</v>
      </c>
      <c r="J10" s="10">
        <v>0.02</v>
      </c>
      <c r="K10" s="10">
        <v>0.01</v>
      </c>
      <c r="L10" s="21">
        <f t="shared" si="8"/>
        <v>3.0949900000000002E-2</v>
      </c>
      <c r="M10" s="11">
        <f t="shared" si="9"/>
        <v>1017.5309589041098</v>
      </c>
      <c r="N10" s="22">
        <f t="shared" ref="N10:N13" si="23">ROUND(D10*G10*L10/366,2)</f>
        <v>1014.75</v>
      </c>
      <c r="O10" s="22">
        <f>N10-N9</f>
        <v>337.89</v>
      </c>
      <c r="P10" s="11">
        <f>M10-M9</f>
        <v>338.81753424657541</v>
      </c>
      <c r="Q10" s="13">
        <f t="shared" ref="Q10:Q13" si="24">P10*365/(D10*F10)</f>
        <v>3.0917100000000006E-2</v>
      </c>
      <c r="R10" s="13">
        <f t="shared" ref="R10:R13" si="25">Q10-(J10+K10)</f>
        <v>9.1710000000000749E-4</v>
      </c>
      <c r="S10">
        <f t="shared" ref="S10:S13" si="26">$C10/$C9</f>
        <v>1.0000025057118229</v>
      </c>
      <c r="T10" s="15">
        <f t="shared" si="10"/>
        <v>2.505725053738659E-6</v>
      </c>
      <c r="U10" s="16">
        <f t="shared" ref="U10:U13" si="27">(H10-H9)-T10</f>
        <v>-6.890951839092635E-17</v>
      </c>
      <c r="V10" s="17">
        <f t="shared" si="11"/>
        <v>7.7859885770458948E-6</v>
      </c>
      <c r="W10" s="15">
        <f t="shared" si="12"/>
        <v>1.000007785988577</v>
      </c>
      <c r="X10" s="6">
        <f t="shared" si="13"/>
        <v>10.022900214954635</v>
      </c>
      <c r="Y10">
        <f t="shared" si="14"/>
        <v>327.86885245901641</v>
      </c>
      <c r="Z10" s="6">
        <f t="shared" si="15"/>
        <v>337.89175267397104</v>
      </c>
      <c r="AA10" s="18">
        <f t="shared" si="16"/>
        <v>-1.752673971054719E-3</v>
      </c>
      <c r="AB10" s="19">
        <f t="shared" si="0"/>
        <v>9.1699999999999995E-4</v>
      </c>
      <c r="AC10" s="18">
        <f t="shared" si="17"/>
        <v>1.0000000000753764E-7</v>
      </c>
      <c r="AD10">
        <f t="shared" ref="AD10:AD13" si="28">$C10/$C9</f>
        <v>1.0000025057118229</v>
      </c>
      <c r="AE10" s="15">
        <f t="shared" si="1"/>
        <v>2.5061358267384964E-6</v>
      </c>
      <c r="AF10" s="15">
        <f t="shared" si="2"/>
        <v>8.1967213114754098E-5</v>
      </c>
      <c r="AG10" s="15">
        <f t="shared" si="18"/>
        <v>8.4473348941492592E-5</v>
      </c>
      <c r="AH10" s="17">
        <f t="shared" si="19"/>
        <v>2.5368826611492422E-4</v>
      </c>
      <c r="AI10" s="15">
        <f t="shared" si="20"/>
        <v>1.000253688266115</v>
      </c>
      <c r="AJ10" s="6">
        <f t="shared" si="3"/>
        <v>337.89339576597035</v>
      </c>
      <c r="AK10" s="18">
        <f t="shared" si="4"/>
        <v>1.6430919993126736E-3</v>
      </c>
      <c r="AL10" s="6">
        <f t="shared" si="5"/>
        <v>1014.7530644596969</v>
      </c>
      <c r="AM10" s="18">
        <f t="shared" si="6"/>
        <v>-3.064459696929589E-3</v>
      </c>
    </row>
    <row r="11" spans="1:39" x14ac:dyDescent="0.35">
      <c r="B11" s="3">
        <v>44057</v>
      </c>
      <c r="C11" s="4">
        <v>1.0416253900000001</v>
      </c>
      <c r="D11" s="7">
        <v>4000000</v>
      </c>
      <c r="E11" s="1"/>
      <c r="F11" s="1">
        <f t="shared" si="7"/>
        <v>3</v>
      </c>
      <c r="G11" s="1">
        <f t="shared" si="21"/>
        <v>6</v>
      </c>
      <c r="H11" s="20">
        <f t="shared" si="22"/>
        <v>1.0282113151571792E-5</v>
      </c>
      <c r="I11" s="23">
        <f>ROUND(H11*$A$1/G11,7)</f>
        <v>6.2719999999999996E-4</v>
      </c>
      <c r="J11" s="10">
        <v>0.02</v>
      </c>
      <c r="K11" s="10">
        <v>0.01</v>
      </c>
      <c r="L11" s="21">
        <f t="shared" si="8"/>
        <v>3.06272E-2</v>
      </c>
      <c r="M11" s="11">
        <f t="shared" si="9"/>
        <v>2013.8432876712329</v>
      </c>
      <c r="N11" s="22">
        <f t="shared" si="23"/>
        <v>2008.34</v>
      </c>
      <c r="O11" s="22">
        <f t="shared" ref="O11" si="29">N11-N10</f>
        <v>993.58999999999992</v>
      </c>
      <c r="P11" s="11">
        <f t="shared" ref="P11:P13" si="30">M11-M10</f>
        <v>996.31232876712318</v>
      </c>
      <c r="Q11" s="13">
        <f t="shared" si="24"/>
        <v>3.0304499999999995E-2</v>
      </c>
      <c r="R11" s="13">
        <f t="shared" si="25"/>
        <v>3.0449999999999575E-4</v>
      </c>
      <c r="S11">
        <f t="shared" si="26"/>
        <v>1.0000024961051401</v>
      </c>
      <c r="T11" s="15">
        <f t="shared" si="10"/>
        <v>2.4961245747834251E-6</v>
      </c>
      <c r="U11" s="16">
        <f t="shared" si="27"/>
        <v>-1.9206217969107084E-16</v>
      </c>
      <c r="V11" s="17">
        <f t="shared" si="11"/>
        <v>1.0282113151829321E-5</v>
      </c>
      <c r="W11" s="15">
        <f t="shared" si="12"/>
        <v>1.0000102821131518</v>
      </c>
      <c r="X11" s="6">
        <f t="shared" si="13"/>
        <v>9.9844982991337012</v>
      </c>
      <c r="Y11">
        <f t="shared" si="14"/>
        <v>983.60655737704917</v>
      </c>
      <c r="Z11" s="6">
        <f t="shared" si="15"/>
        <v>993.59105567618292</v>
      </c>
      <c r="AA11" s="18">
        <f t="shared" si="16"/>
        <v>-1.055676183000287E-3</v>
      </c>
      <c r="AB11" s="19">
        <f t="shared" si="0"/>
        <v>3.0499999999999999E-4</v>
      </c>
      <c r="AC11" s="18">
        <f t="shared" si="17"/>
        <v>-5.0000000000424054E-7</v>
      </c>
      <c r="AD11">
        <f t="shared" si="28"/>
        <v>1.0000024961051401</v>
      </c>
      <c r="AE11" s="15">
        <f t="shared" si="1"/>
        <v>2.496738372722359E-6</v>
      </c>
      <c r="AF11" s="15">
        <f t="shared" si="2"/>
        <v>2.4590163934426229E-4</v>
      </c>
      <c r="AG11" s="15">
        <f t="shared" si="18"/>
        <v>2.4839837771698463E-4</v>
      </c>
      <c r="AH11" s="17">
        <f t="shared" si="19"/>
        <v>5.0208664383190891E-4</v>
      </c>
      <c r="AI11" s="15">
        <f t="shared" si="20"/>
        <v>1.0005020866438321</v>
      </c>
      <c r="AJ11" s="6">
        <f t="shared" si="3"/>
        <v>993.59351086793856</v>
      </c>
      <c r="AK11" s="18">
        <f t="shared" si="4"/>
        <v>2.455191755643682E-3</v>
      </c>
      <c r="AL11" s="6">
        <f t="shared" si="5"/>
        <v>2008.3465753276357</v>
      </c>
      <c r="AM11" s="18">
        <f t="shared" si="6"/>
        <v>-6.5753276358009316E-3</v>
      </c>
    </row>
    <row r="12" spans="1:39" x14ac:dyDescent="0.35">
      <c r="B12" s="24">
        <v>44060</v>
      </c>
      <c r="C12" s="4">
        <v>1.0416331999999999</v>
      </c>
      <c r="D12" s="7">
        <v>4000000</v>
      </c>
      <c r="E12" s="1"/>
      <c r="F12" s="1">
        <f>B13-B12</f>
        <v>1</v>
      </c>
      <c r="G12" s="1">
        <f t="shared" si="21"/>
        <v>7</v>
      </c>
      <c r="H12" s="20">
        <f t="shared" si="22"/>
        <v>1.7780087354424268E-5</v>
      </c>
      <c r="I12" s="23">
        <f>ROUND(H12*$A$1/G12,7)</f>
        <v>9.2960000000000004E-4</v>
      </c>
      <c r="J12" s="10">
        <v>0.02</v>
      </c>
      <c r="K12" s="10">
        <v>0.01</v>
      </c>
      <c r="L12" s="21">
        <f t="shared" si="8"/>
        <v>3.0929600000000002E-2</v>
      </c>
      <c r="M12" s="11">
        <f t="shared" si="9"/>
        <v>2372.6816438356163</v>
      </c>
      <c r="N12" s="22">
        <f t="shared" si="23"/>
        <v>2366.1999999999998</v>
      </c>
      <c r="O12" s="22">
        <f>N12-N11</f>
        <v>357.8599999999999</v>
      </c>
      <c r="P12" s="11">
        <f t="shared" si="30"/>
        <v>358.83835616438341</v>
      </c>
      <c r="Q12" s="13">
        <f t="shared" si="24"/>
        <v>3.2743999999999988E-2</v>
      </c>
      <c r="R12" s="13">
        <f t="shared" si="25"/>
        <v>2.7439999999999895E-3</v>
      </c>
      <c r="S12">
        <f t="shared" si="26"/>
        <v>1.0000074978971085</v>
      </c>
      <c r="T12" s="15">
        <f t="shared" si="10"/>
        <v>7.4979742027480269E-6</v>
      </c>
      <c r="U12" s="16">
        <f t="shared" si="27"/>
        <v>1.0444847975887503E-16</v>
      </c>
      <c r="V12" s="17">
        <f t="shared" si="11"/>
        <v>1.7780087354577347E-5</v>
      </c>
      <c r="W12" s="15">
        <f t="shared" si="12"/>
        <v>1.0000177800873546</v>
      </c>
      <c r="X12" s="6">
        <f t="shared" si="13"/>
        <v>29.991896810992106</v>
      </c>
      <c r="Y12">
        <f t="shared" si="14"/>
        <v>327.86885245901641</v>
      </c>
      <c r="Z12" s="6">
        <f t="shared" si="15"/>
        <v>357.86074927000851</v>
      </c>
      <c r="AA12" s="18">
        <f t="shared" si="16"/>
        <v>-7.4927000861180204E-4</v>
      </c>
      <c r="AB12" s="19">
        <f t="shared" si="0"/>
        <v>2.7439999999999999E-3</v>
      </c>
      <c r="AC12" s="18">
        <f t="shared" si="17"/>
        <v>-1.0408340855860843E-17</v>
      </c>
      <c r="AD12">
        <f t="shared" si="28"/>
        <v>1.0000074978971085</v>
      </c>
      <c r="AE12" s="15">
        <f t="shared" si="1"/>
        <v>7.5016617025165722E-6</v>
      </c>
      <c r="AF12" s="15">
        <f t="shared" si="2"/>
        <v>8.1967213114754098E-5</v>
      </c>
      <c r="AG12" s="15">
        <f t="shared" si="18"/>
        <v>8.9468874817270671E-5</v>
      </c>
      <c r="AH12" s="17">
        <f t="shared" si="19"/>
        <v>5.915555186491796E-4</v>
      </c>
      <c r="AI12" s="15">
        <f t="shared" si="20"/>
        <v>1.0005915555186493</v>
      </c>
      <c r="AJ12" s="6">
        <f t="shared" si="3"/>
        <v>357.8754992690827</v>
      </c>
      <c r="AK12" s="18">
        <f t="shared" si="4"/>
        <v>1.4749999074183506E-2</v>
      </c>
      <c r="AL12" s="6">
        <f t="shared" si="5"/>
        <v>2366.2220745967184</v>
      </c>
      <c r="AM12" s="18">
        <f t="shared" si="6"/>
        <v>-2.2074596718539397E-2</v>
      </c>
    </row>
    <row r="13" spans="1:39" x14ac:dyDescent="0.35">
      <c r="B13" s="24">
        <v>44061</v>
      </c>
      <c r="C13" s="4">
        <v>1.0416361000000001</v>
      </c>
      <c r="D13" s="7">
        <v>4000000</v>
      </c>
      <c r="E13" s="1"/>
      <c r="F13" s="1">
        <f t="shared" si="7"/>
        <v>1</v>
      </c>
      <c r="G13" s="1">
        <f t="shared" si="21"/>
        <v>8</v>
      </c>
      <c r="H13" s="20">
        <f t="shared" si="22"/>
        <v>2.0564226303143585E-5</v>
      </c>
      <c r="I13" s="23">
        <f t="shared" ref="I13" si="31">ROUND(H13*$A$1/G13,6)</f>
        <v>9.41E-4</v>
      </c>
      <c r="J13" s="10">
        <v>0</v>
      </c>
      <c r="K13" s="10">
        <v>0</v>
      </c>
      <c r="L13" s="21">
        <f t="shared" si="8"/>
        <v>9.41E-4</v>
      </c>
      <c r="M13" s="11">
        <f t="shared" si="9"/>
        <v>82.498630136986307</v>
      </c>
      <c r="N13" s="22">
        <f t="shared" si="23"/>
        <v>82.27</v>
      </c>
      <c r="O13" s="22">
        <f>N13-N12</f>
        <v>-2283.9299999999998</v>
      </c>
      <c r="P13" s="11">
        <f t="shared" si="30"/>
        <v>-2290.18301369863</v>
      </c>
      <c r="Q13" s="13">
        <f t="shared" si="24"/>
        <v>-0.20897919999999998</v>
      </c>
      <c r="R13" s="13">
        <f t="shared" si="25"/>
        <v>-0.20897919999999998</v>
      </c>
      <c r="S13">
        <f t="shared" si="26"/>
        <v>1.0000027840894474</v>
      </c>
      <c r="T13" s="15">
        <f t="shared" si="10"/>
        <v>2.7841389487809411E-6</v>
      </c>
      <c r="U13" s="16">
        <f t="shared" si="27"/>
        <v>-6.1624188011592113E-17</v>
      </c>
      <c r="V13" s="17">
        <f t="shared" si="11"/>
        <v>2.0564226303358287E-5</v>
      </c>
      <c r="W13" s="15">
        <f t="shared" si="12"/>
        <v>1.0000205642263034</v>
      </c>
      <c r="X13" s="6">
        <f t="shared" si="13"/>
        <v>11.136555795123764</v>
      </c>
      <c r="Y13">
        <f t="shared" si="14"/>
        <v>0</v>
      </c>
      <c r="Z13" s="6">
        <f t="shared" si="15"/>
        <v>11.136555795123764</v>
      </c>
      <c r="AA13" s="18">
        <f t="shared" si="16"/>
        <v>-2295.0665557951238</v>
      </c>
      <c r="AB13" s="19">
        <f t="shared" si="0"/>
        <v>1.0189999999999999E-3</v>
      </c>
      <c r="AC13" s="18">
        <f t="shared" si="17"/>
        <v>-0.20999819999999997</v>
      </c>
      <c r="AD13">
        <f t="shared" si="28"/>
        <v>1.0000027840894474</v>
      </c>
      <c r="AE13" s="15">
        <f t="shared" si="1"/>
        <v>2.7857363909044016E-6</v>
      </c>
      <c r="AF13" s="15">
        <f t="shared" si="2"/>
        <v>0</v>
      </c>
      <c r="AG13" s="15">
        <f t="shared" si="18"/>
        <v>2.7857363909044016E-6</v>
      </c>
      <c r="AH13" s="17">
        <f t="shared" si="19"/>
        <v>5.9434125504008396E-4</v>
      </c>
      <c r="AI13" s="15">
        <f t="shared" si="20"/>
        <v>1.0005943412550402</v>
      </c>
      <c r="AJ13" s="6">
        <f t="shared" si="3"/>
        <v>11.142945563617607</v>
      </c>
      <c r="AK13" s="18">
        <f t="shared" si="4"/>
        <v>6.3897684938432064E-3</v>
      </c>
      <c r="AL13" s="6">
        <f t="shared" si="5"/>
        <v>2377.3650201603359</v>
      </c>
      <c r="AM13" s="18">
        <f t="shared" si="6"/>
        <v>-2295.0950201603359</v>
      </c>
    </row>
    <row r="14" spans="1:39" x14ac:dyDescent="0.35">
      <c r="B14" s="24">
        <v>44062</v>
      </c>
      <c r="C14" s="4">
        <v>1.0416387</v>
      </c>
      <c r="E14" s="1"/>
      <c r="F14" s="1"/>
      <c r="G14" s="1"/>
      <c r="H14" s="20"/>
      <c r="I14" s="23"/>
      <c r="J14" s="10"/>
      <c r="K14" s="10"/>
      <c r="L14" s="21"/>
      <c r="M14" s="11"/>
      <c r="N14" s="22"/>
      <c r="O14" s="22"/>
      <c r="P14" s="11"/>
      <c r="Q14" s="13"/>
      <c r="R14" s="13"/>
      <c r="T14" s="15"/>
      <c r="U14" s="16"/>
      <c r="V14" s="17"/>
      <c r="W14" s="15"/>
      <c r="X14" s="6"/>
      <c r="Z14" s="6"/>
      <c r="AA14" s="18"/>
      <c r="AB14" s="19"/>
      <c r="AC14" s="18"/>
      <c r="AE14" s="15"/>
      <c r="AF14" s="15"/>
      <c r="AG14" s="15"/>
      <c r="AH14" s="17"/>
      <c r="AI14" s="15"/>
      <c r="AJ14" s="6"/>
      <c r="AK14" s="18"/>
      <c r="AL14" s="6"/>
      <c r="AM14" s="18"/>
    </row>
    <row r="15" spans="1:39" x14ac:dyDescent="0.35">
      <c r="B15" s="24"/>
      <c r="E15" s="1"/>
      <c r="F15" s="1"/>
      <c r="G15" s="1"/>
      <c r="H15" s="20"/>
      <c r="I15" s="23"/>
      <c r="J15" s="10"/>
      <c r="K15" s="10"/>
      <c r="L15" s="21"/>
      <c r="M15" s="11"/>
      <c r="N15" s="22"/>
      <c r="O15" s="22"/>
      <c r="P15" s="11"/>
      <c r="Q15" s="13"/>
      <c r="R15" s="13"/>
      <c r="T15" s="15"/>
      <c r="U15" s="16"/>
      <c r="V15" s="17"/>
      <c r="W15" s="15"/>
      <c r="X15" s="6"/>
      <c r="Z15" s="6"/>
      <c r="AA15" s="18"/>
      <c r="AB15" s="19"/>
      <c r="AC15" s="18"/>
      <c r="AE15" s="15"/>
      <c r="AF15" s="15"/>
      <c r="AG15" s="15"/>
      <c r="AH15" s="17"/>
      <c r="AI15" s="15"/>
      <c r="AJ15" s="6"/>
      <c r="AK15" s="18"/>
      <c r="AL15" s="6"/>
      <c r="AM15" s="18"/>
    </row>
    <row r="16" spans="1:39" x14ac:dyDescent="0.35">
      <c r="B16" s="25"/>
      <c r="C16" s="26"/>
      <c r="E16" s="1"/>
      <c r="F16" s="1"/>
      <c r="G16" s="1"/>
      <c r="H16" s="20"/>
      <c r="I16" s="23"/>
      <c r="J16" s="10"/>
      <c r="K16" s="10"/>
      <c r="L16" s="21"/>
      <c r="M16" s="11"/>
      <c r="N16" s="22"/>
      <c r="O16" s="22"/>
      <c r="P16" s="11"/>
      <c r="Q16" s="13"/>
      <c r="R16" s="13"/>
      <c r="T16" s="15"/>
      <c r="U16" s="16"/>
      <c r="V16" s="17"/>
      <c r="W16" s="15"/>
      <c r="X16" s="6"/>
      <c r="Z16" s="6"/>
      <c r="AA16" s="18"/>
      <c r="AB16" s="19"/>
      <c r="AC16" s="18"/>
      <c r="AE16" s="15"/>
      <c r="AF16" s="15"/>
      <c r="AG16" s="15"/>
      <c r="AH16" s="17"/>
      <c r="AI16" s="15"/>
      <c r="AJ16" s="6"/>
      <c r="AK16" s="18"/>
      <c r="AL16" s="6"/>
      <c r="AM16" s="18"/>
    </row>
    <row r="17" spans="2:39" x14ac:dyDescent="0.35">
      <c r="B17" s="25"/>
      <c r="C17" s="26"/>
      <c r="E17" s="1"/>
      <c r="F17" s="1"/>
      <c r="G17" s="1"/>
      <c r="H17" s="20"/>
      <c r="I17" s="23"/>
      <c r="J17" s="10"/>
      <c r="K17" s="10"/>
      <c r="L17" s="21"/>
      <c r="M17" s="11"/>
      <c r="N17" s="22"/>
      <c r="O17" s="22"/>
      <c r="P17" s="11"/>
      <c r="Q17" s="13"/>
      <c r="R17" s="13"/>
      <c r="T17" s="15"/>
      <c r="U17" s="16"/>
      <c r="V17" s="17"/>
      <c r="W17" s="15"/>
      <c r="X17" s="6"/>
      <c r="Z17" s="6"/>
      <c r="AA17" s="18"/>
      <c r="AB17" s="19"/>
      <c r="AC17" s="18"/>
      <c r="AE17" s="15"/>
      <c r="AF17" s="15"/>
      <c r="AG17" s="15"/>
      <c r="AH17" s="17"/>
      <c r="AI17" s="15"/>
      <c r="AJ17" s="6"/>
      <c r="AK17" s="18"/>
      <c r="AL17" s="6"/>
      <c r="AM17" s="18"/>
    </row>
    <row r="18" spans="2:39" x14ac:dyDescent="0.35">
      <c r="B18" s="27"/>
      <c r="C18" s="26"/>
      <c r="E18" s="1"/>
      <c r="F18" s="1"/>
      <c r="G18" s="1"/>
      <c r="H18" s="20"/>
      <c r="I18" s="23"/>
      <c r="J18" s="10"/>
      <c r="K18" s="10"/>
      <c r="L18" s="21"/>
      <c r="M18" s="11"/>
      <c r="N18" s="22"/>
      <c r="O18" s="22"/>
      <c r="P18" s="11"/>
      <c r="Q18" s="13"/>
      <c r="R18" s="13"/>
      <c r="T18" s="15"/>
      <c r="U18" s="16"/>
      <c r="V18" s="17"/>
      <c r="W18" s="15"/>
      <c r="X18" s="6"/>
      <c r="Z18" s="6"/>
      <c r="AA18" s="18"/>
      <c r="AB18" s="19"/>
      <c r="AC18" s="18"/>
      <c r="AE18" s="15"/>
      <c r="AF18" s="15"/>
      <c r="AG18" s="15"/>
      <c r="AH18" s="17"/>
      <c r="AI18" s="15"/>
      <c r="AJ18" s="6"/>
      <c r="AK18" s="18"/>
      <c r="AL18" s="6"/>
      <c r="AM18" s="18"/>
    </row>
    <row r="19" spans="2:39" s="28" customFormat="1" x14ac:dyDescent="0.35">
      <c r="B19" s="27"/>
      <c r="C19" s="26"/>
      <c r="E19" s="29"/>
      <c r="F19" s="29"/>
      <c r="G19" s="29"/>
      <c r="H19" s="20"/>
      <c r="I19" s="21"/>
      <c r="J19" s="10"/>
      <c r="K19" s="10"/>
      <c r="L19" s="21"/>
      <c r="M19" s="30"/>
      <c r="N19" s="22"/>
      <c r="O19" s="22"/>
      <c r="P19" s="30"/>
      <c r="Q19" s="31"/>
      <c r="R19" s="31"/>
      <c r="T19" s="32"/>
      <c r="U19" s="33"/>
      <c r="V19" s="33"/>
      <c r="W19" s="32"/>
      <c r="X19" s="34"/>
      <c r="Z19" s="34"/>
      <c r="AA19" s="34"/>
      <c r="AB19" s="35"/>
      <c r="AC19" s="34"/>
      <c r="AE19" s="32"/>
      <c r="AF19" s="32"/>
      <c r="AG19" s="32"/>
      <c r="AH19" s="33"/>
      <c r="AI19" s="32"/>
      <c r="AJ19" s="34"/>
      <c r="AK19" s="34"/>
      <c r="AL19" s="34"/>
      <c r="AM19" s="34"/>
    </row>
    <row r="20" spans="2:39" x14ac:dyDescent="0.35">
      <c r="B20" s="25"/>
      <c r="C20" s="26"/>
      <c r="E20" s="1"/>
      <c r="F20" s="1"/>
      <c r="G20" s="1"/>
      <c r="H20" s="20"/>
      <c r="I20" s="23"/>
      <c r="J20" s="10"/>
      <c r="K20" s="10"/>
      <c r="L20" s="21"/>
      <c r="M20" s="11"/>
      <c r="N20" s="22"/>
      <c r="O20" s="22"/>
      <c r="P20" s="11"/>
      <c r="Q20" s="13"/>
      <c r="R20" s="13"/>
      <c r="T20" s="15"/>
      <c r="U20" s="16"/>
      <c r="V20" s="17"/>
      <c r="W20" s="15"/>
      <c r="X20" s="6"/>
      <c r="Z20" s="6"/>
      <c r="AA20" s="18"/>
      <c r="AB20" s="19"/>
      <c r="AC20" s="18"/>
      <c r="AE20" s="15"/>
      <c r="AF20" s="15"/>
      <c r="AG20" s="15"/>
      <c r="AH20" s="17"/>
      <c r="AI20" s="15"/>
      <c r="AJ20" s="6"/>
      <c r="AK20" s="18"/>
      <c r="AL20" s="6"/>
      <c r="AM20" s="18"/>
    </row>
    <row r="21" spans="2:39" x14ac:dyDescent="0.35">
      <c r="B21" s="25"/>
      <c r="C21" s="26"/>
      <c r="E21" s="1"/>
      <c r="F21" s="1"/>
      <c r="G21" s="1"/>
      <c r="H21" s="20"/>
      <c r="I21" s="23"/>
      <c r="J21" s="10"/>
      <c r="K21" s="10"/>
      <c r="L21" s="21"/>
      <c r="M21" s="11"/>
      <c r="N21" s="22"/>
      <c r="O21" s="22"/>
      <c r="P21" s="11"/>
      <c r="Q21" s="13"/>
      <c r="R21" s="13"/>
      <c r="T21" s="15"/>
      <c r="U21" s="16"/>
      <c r="V21" s="17"/>
      <c r="W21" s="15"/>
      <c r="X21" s="6"/>
      <c r="Z21" s="6"/>
      <c r="AA21" s="18"/>
      <c r="AB21" s="19"/>
      <c r="AC21" s="18"/>
      <c r="AE21" s="15"/>
      <c r="AF21" s="15"/>
      <c r="AG21" s="15"/>
      <c r="AH21" s="17"/>
      <c r="AI21" s="15"/>
      <c r="AJ21" s="6"/>
      <c r="AK21" s="18"/>
      <c r="AL21" s="6"/>
      <c r="AM21" s="18"/>
    </row>
    <row r="22" spans="2:39" x14ac:dyDescent="0.35">
      <c r="B22" s="25"/>
      <c r="C22" s="26"/>
      <c r="E22" s="1"/>
      <c r="F22" s="1"/>
      <c r="G22" s="1"/>
      <c r="H22" s="20"/>
      <c r="I22" s="23"/>
      <c r="J22" s="10"/>
      <c r="K22" s="10"/>
      <c r="L22" s="21"/>
      <c r="M22" s="11"/>
      <c r="N22" s="22"/>
      <c r="O22" s="22"/>
      <c r="P22" s="11"/>
      <c r="Q22" s="13"/>
      <c r="R22" s="13"/>
      <c r="T22" s="15"/>
      <c r="U22" s="16"/>
      <c r="V22" s="17"/>
      <c r="W22" s="15"/>
      <c r="X22" s="6"/>
      <c r="Z22" s="6"/>
      <c r="AA22" s="18"/>
      <c r="AB22" s="19"/>
      <c r="AC22" s="18"/>
      <c r="AE22" s="15"/>
      <c r="AF22" s="15"/>
      <c r="AG22" s="15"/>
      <c r="AH22" s="17"/>
      <c r="AI22" s="15"/>
      <c r="AJ22" s="6"/>
      <c r="AK22" s="18"/>
      <c r="AL22" s="6"/>
      <c r="AM22" s="18"/>
    </row>
    <row r="23" spans="2:39" x14ac:dyDescent="0.35">
      <c r="B23" s="25"/>
      <c r="C23" s="26"/>
      <c r="E23" s="1"/>
      <c r="F23" s="1"/>
      <c r="G23" s="1"/>
      <c r="H23" s="20"/>
      <c r="I23" s="23"/>
      <c r="J23" s="10"/>
      <c r="K23" s="10"/>
      <c r="L23" s="21"/>
      <c r="M23" s="11"/>
      <c r="N23" s="22"/>
      <c r="O23" s="22"/>
      <c r="P23" s="11"/>
      <c r="Q23" s="13"/>
      <c r="R23" s="13"/>
      <c r="T23" s="15"/>
      <c r="U23" s="16"/>
      <c r="V23" s="17"/>
      <c r="W23" s="15"/>
      <c r="X23" s="6"/>
      <c r="Z23" s="6"/>
      <c r="AA23" s="18"/>
      <c r="AB23" s="19"/>
      <c r="AC23" s="18"/>
      <c r="AE23" s="15"/>
      <c r="AF23" s="15"/>
      <c r="AG23" s="15"/>
      <c r="AH23" s="17"/>
      <c r="AI23" s="15"/>
      <c r="AJ23" s="6"/>
      <c r="AK23" s="18"/>
      <c r="AL23" s="6"/>
      <c r="AM23" s="18"/>
    </row>
    <row r="24" spans="2:39" x14ac:dyDescent="0.35">
      <c r="B24" s="25"/>
      <c r="C24" s="26"/>
      <c r="E24" s="1"/>
      <c r="F24" s="1"/>
      <c r="G24" s="1"/>
      <c r="H24" s="20"/>
      <c r="I24" s="23"/>
      <c r="J24" s="10"/>
      <c r="K24" s="10"/>
      <c r="L24" s="21"/>
      <c r="M24" s="11"/>
      <c r="N24" s="22"/>
      <c r="O24" s="22"/>
      <c r="P24" s="11"/>
      <c r="Q24" s="13"/>
      <c r="R24" s="13"/>
      <c r="T24" s="15"/>
      <c r="U24" s="16"/>
      <c r="V24" s="17"/>
      <c r="W24" s="15"/>
      <c r="X24" s="6"/>
      <c r="Z24" s="6"/>
      <c r="AA24" s="18"/>
      <c r="AB24" s="19"/>
      <c r="AC24" s="18"/>
      <c r="AE24" s="15"/>
      <c r="AF24" s="15"/>
      <c r="AG24" s="15"/>
      <c r="AH24" s="17"/>
      <c r="AI24" s="15"/>
      <c r="AJ24" s="6"/>
      <c r="AK24" s="18"/>
      <c r="AL24" s="6"/>
      <c r="AM24" s="18"/>
    </row>
    <row r="25" spans="2:39" x14ac:dyDescent="0.35">
      <c r="B25" s="25"/>
      <c r="C25" s="26"/>
      <c r="E25" s="1"/>
      <c r="F25" s="1"/>
      <c r="G25" s="1"/>
      <c r="H25" s="20"/>
      <c r="I25" s="23"/>
      <c r="J25" s="10"/>
      <c r="K25" s="10"/>
      <c r="L25" s="21"/>
      <c r="M25" s="11"/>
      <c r="N25" s="22"/>
      <c r="O25" s="22"/>
      <c r="P25" s="11"/>
      <c r="Q25" s="13"/>
      <c r="R25" s="13"/>
      <c r="T25" s="15"/>
      <c r="U25" s="16"/>
      <c r="V25" s="17"/>
      <c r="W25" s="15"/>
      <c r="X25" s="6"/>
      <c r="Z25" s="6"/>
      <c r="AA25" s="18"/>
      <c r="AB25" s="19"/>
      <c r="AC25" s="18"/>
      <c r="AE25" s="15"/>
      <c r="AF25" s="15"/>
      <c r="AG25" s="15"/>
      <c r="AH25" s="17"/>
      <c r="AI25" s="15"/>
      <c r="AJ25" s="6"/>
      <c r="AK25" s="18"/>
      <c r="AL25" s="6"/>
      <c r="AM25" s="18"/>
    </row>
    <row r="26" spans="2:39" x14ac:dyDescent="0.35">
      <c r="B26" s="25"/>
      <c r="C26" s="26"/>
      <c r="E26" s="1"/>
      <c r="F26" s="1"/>
      <c r="G26" s="1"/>
      <c r="H26" s="20"/>
      <c r="I26" s="23"/>
      <c r="J26" s="10"/>
      <c r="K26" s="10"/>
      <c r="L26" s="21"/>
      <c r="M26" s="11"/>
      <c r="N26" s="22"/>
      <c r="O26" s="22"/>
      <c r="P26" s="11"/>
      <c r="Q26" s="13"/>
      <c r="R26" s="13"/>
      <c r="T26" s="15"/>
      <c r="U26" s="16"/>
      <c r="V26" s="17"/>
      <c r="W26" s="15"/>
      <c r="X26" s="6"/>
      <c r="Z26" s="6"/>
      <c r="AA26" s="18"/>
      <c r="AB26" s="19"/>
      <c r="AC26" s="18"/>
      <c r="AE26" s="15"/>
      <c r="AF26" s="15"/>
      <c r="AG26" s="15"/>
      <c r="AH26" s="17"/>
      <c r="AI26" s="15"/>
      <c r="AJ26" s="6"/>
      <c r="AK26" s="18"/>
      <c r="AL26" s="6"/>
      <c r="AM26" s="18"/>
    </row>
    <row r="27" spans="2:39" x14ac:dyDescent="0.35">
      <c r="B27" s="25"/>
      <c r="C27" s="26"/>
      <c r="E27" s="1"/>
      <c r="F27" s="1"/>
      <c r="G27" s="1"/>
      <c r="H27" s="20"/>
      <c r="I27" s="23"/>
      <c r="J27" s="10"/>
      <c r="K27" s="10"/>
      <c r="L27" s="21"/>
      <c r="M27" s="11"/>
      <c r="N27" s="22"/>
      <c r="O27" s="22"/>
      <c r="P27" s="11"/>
      <c r="Q27" s="13"/>
      <c r="R27" s="13"/>
      <c r="T27" s="15"/>
      <c r="U27" s="16"/>
      <c r="V27" s="17"/>
      <c r="W27" s="15"/>
      <c r="X27" s="6"/>
      <c r="Z27" s="6"/>
      <c r="AA27" s="18"/>
      <c r="AB27" s="19"/>
      <c r="AC27" s="18"/>
      <c r="AE27" s="15"/>
      <c r="AF27" s="15"/>
      <c r="AG27" s="15"/>
      <c r="AH27" s="17"/>
      <c r="AI27" s="15"/>
      <c r="AJ27" s="6"/>
      <c r="AK27" s="18"/>
      <c r="AL27" s="6"/>
      <c r="AM27" s="18"/>
    </row>
    <row r="28" spans="2:39" x14ac:dyDescent="0.35">
      <c r="B28" s="25"/>
      <c r="C28" s="26"/>
      <c r="E28" s="1"/>
      <c r="F28" s="1"/>
      <c r="G28" s="1"/>
      <c r="H28" s="20"/>
      <c r="I28" s="23"/>
      <c r="J28" s="10"/>
      <c r="K28" s="10"/>
      <c r="L28" s="21"/>
      <c r="M28" s="11"/>
      <c r="N28" s="22"/>
      <c r="O28" s="22"/>
      <c r="P28" s="11"/>
      <c r="Q28" s="13"/>
      <c r="R28" s="13"/>
      <c r="T28" s="15"/>
      <c r="U28" s="16"/>
      <c r="V28" s="17"/>
      <c r="W28" s="15"/>
      <c r="X28" s="6"/>
      <c r="Z28" s="6"/>
      <c r="AA28" s="18"/>
      <c r="AB28" s="19"/>
      <c r="AC28" s="18"/>
      <c r="AE28" s="15"/>
      <c r="AF28" s="15"/>
      <c r="AG28" s="15"/>
      <c r="AH28" s="17"/>
      <c r="AI28" s="15"/>
      <c r="AJ28" s="6"/>
      <c r="AK28" s="18"/>
      <c r="AL28" s="6"/>
      <c r="AM28" s="18"/>
    </row>
    <row r="29" spans="2:39" x14ac:dyDescent="0.35">
      <c r="B29" s="25"/>
      <c r="C29" s="26"/>
      <c r="E29" s="1"/>
      <c r="F29" s="1"/>
      <c r="G29" s="1"/>
      <c r="H29" s="20"/>
      <c r="I29" s="23"/>
      <c r="J29" s="10"/>
      <c r="K29" s="10"/>
      <c r="L29" s="21"/>
      <c r="M29" s="11"/>
      <c r="N29" s="22"/>
      <c r="O29" s="22"/>
      <c r="P29" s="11"/>
      <c r="Q29" s="13"/>
      <c r="R29" s="13"/>
      <c r="T29" s="15"/>
      <c r="U29" s="16"/>
      <c r="V29" s="17"/>
      <c r="W29" s="15"/>
      <c r="X29" s="6"/>
      <c r="Z29" s="6"/>
      <c r="AA29" s="18"/>
      <c r="AB29" s="19"/>
      <c r="AC29" s="18"/>
      <c r="AE29" s="15"/>
      <c r="AF29" s="15"/>
      <c r="AG29" s="15"/>
      <c r="AH29" s="17"/>
      <c r="AI29" s="15"/>
      <c r="AJ29" s="6"/>
      <c r="AK29" s="18"/>
      <c r="AL29" s="6"/>
      <c r="AM29" s="18"/>
    </row>
    <row r="30" spans="2:39" x14ac:dyDescent="0.35">
      <c r="B30" s="25"/>
      <c r="C30" s="26"/>
      <c r="E30" s="1"/>
      <c r="F30" s="1"/>
      <c r="G30" s="1"/>
      <c r="H30" s="20"/>
      <c r="I30" s="23"/>
      <c r="J30" s="10"/>
      <c r="K30" s="10"/>
      <c r="L30" s="21"/>
      <c r="M30" s="11"/>
      <c r="N30" s="22"/>
      <c r="O30" s="22"/>
      <c r="P30" s="11"/>
      <c r="Q30" s="13"/>
      <c r="R30" s="13"/>
      <c r="T30" s="15"/>
      <c r="U30" s="16"/>
      <c r="V30" s="17"/>
      <c r="W30" s="15"/>
      <c r="X30" s="6"/>
      <c r="Z30" s="6"/>
      <c r="AA30" s="18"/>
      <c r="AB30" s="19"/>
      <c r="AC30" s="18"/>
      <c r="AE30" s="15"/>
      <c r="AF30" s="15"/>
      <c r="AG30" s="15"/>
      <c r="AH30" s="17"/>
      <c r="AI30" s="15"/>
      <c r="AJ30" s="6"/>
      <c r="AK30" s="18"/>
      <c r="AL30" s="6"/>
      <c r="AM30" s="18"/>
    </row>
    <row r="31" spans="2:39" x14ac:dyDescent="0.35">
      <c r="B31" s="25"/>
      <c r="C31" s="26"/>
      <c r="E31" s="1"/>
      <c r="F31" s="1"/>
      <c r="G31" s="1"/>
      <c r="H31" s="20"/>
      <c r="I31" s="23"/>
      <c r="J31" s="10"/>
      <c r="K31" s="10"/>
      <c r="L31" s="21"/>
      <c r="M31" s="11"/>
      <c r="N31" s="22"/>
      <c r="O31" s="22"/>
      <c r="P31" s="11"/>
      <c r="Q31" s="13"/>
      <c r="R31" s="13"/>
      <c r="T31" s="15"/>
      <c r="U31" s="16"/>
      <c r="V31" s="17"/>
      <c r="W31" s="15"/>
      <c r="X31" s="6"/>
      <c r="Z31" s="6"/>
      <c r="AA31" s="18"/>
      <c r="AB31" s="19"/>
      <c r="AC31" s="18"/>
      <c r="AE31" s="15"/>
      <c r="AF31" s="15"/>
      <c r="AG31" s="15"/>
      <c r="AH31" s="17"/>
      <c r="AI31" s="15"/>
      <c r="AJ31" s="6"/>
      <c r="AK31" s="18"/>
      <c r="AL31" s="6"/>
      <c r="AM31" s="18"/>
    </row>
    <row r="32" spans="2:39" x14ac:dyDescent="0.35">
      <c r="B32" s="25"/>
      <c r="C32" s="26"/>
      <c r="E32" s="1"/>
      <c r="F32" s="1"/>
      <c r="G32" s="1"/>
      <c r="H32" s="20"/>
      <c r="I32" s="23"/>
      <c r="J32" s="10"/>
      <c r="K32" s="10"/>
      <c r="L32" s="21"/>
      <c r="M32" s="11"/>
      <c r="N32" s="22"/>
      <c r="O32" s="22"/>
      <c r="P32" s="11"/>
      <c r="Q32" s="13"/>
      <c r="R32" s="13"/>
      <c r="T32" s="15"/>
      <c r="U32" s="16"/>
      <c r="V32" s="17"/>
      <c r="W32" s="15"/>
      <c r="X32" s="6"/>
      <c r="Z32" s="6"/>
      <c r="AA32" s="18"/>
      <c r="AB32" s="19"/>
      <c r="AC32" s="18"/>
      <c r="AE32" s="15"/>
      <c r="AF32" s="15"/>
      <c r="AG32" s="15"/>
      <c r="AH32" s="17"/>
      <c r="AI32" s="15"/>
      <c r="AJ32" s="6"/>
      <c r="AK32" s="18"/>
      <c r="AL32" s="6"/>
      <c r="AM32" s="18"/>
    </row>
    <row r="33" spans="2:39" x14ac:dyDescent="0.35">
      <c r="B33" s="25"/>
      <c r="C33" s="26"/>
      <c r="E33" s="1"/>
      <c r="F33" s="1"/>
      <c r="G33" s="1"/>
      <c r="H33" s="20"/>
      <c r="I33" s="23"/>
      <c r="J33" s="10"/>
      <c r="K33" s="10"/>
      <c r="L33" s="21"/>
      <c r="M33" s="11"/>
      <c r="N33" s="22"/>
      <c r="O33" s="22"/>
      <c r="P33" s="11"/>
      <c r="Q33" s="13"/>
      <c r="R33" s="13"/>
      <c r="T33" s="15"/>
      <c r="U33" s="16"/>
      <c r="V33" s="17"/>
      <c r="W33" s="15"/>
      <c r="X33" s="6"/>
      <c r="Z33" s="6"/>
      <c r="AA33" s="18"/>
      <c r="AB33" s="19"/>
      <c r="AC33" s="18"/>
      <c r="AE33" s="15"/>
      <c r="AF33" s="15"/>
      <c r="AG33" s="15"/>
      <c r="AH33" s="17"/>
      <c r="AI33" s="15"/>
      <c r="AJ33" s="6"/>
      <c r="AK33" s="18"/>
      <c r="AL33" s="6"/>
      <c r="AM33" s="18"/>
    </row>
    <row r="34" spans="2:39" x14ac:dyDescent="0.35">
      <c r="B34" s="25"/>
      <c r="C34" s="26"/>
      <c r="E34" s="1"/>
      <c r="F34" s="1"/>
      <c r="G34" s="1"/>
      <c r="H34" s="20"/>
      <c r="I34" s="23"/>
      <c r="J34" s="10"/>
      <c r="K34" s="10"/>
      <c r="L34" s="21"/>
      <c r="M34" s="11"/>
      <c r="N34" s="22"/>
      <c r="O34" s="22"/>
      <c r="P34" s="11"/>
      <c r="Q34" s="13"/>
      <c r="R34" s="13"/>
      <c r="T34" s="15"/>
      <c r="U34" s="16"/>
      <c r="V34" s="17"/>
      <c r="W34" s="15"/>
      <c r="X34" s="6"/>
      <c r="Z34" s="6"/>
      <c r="AA34" s="18"/>
      <c r="AB34" s="19"/>
      <c r="AC34" s="18"/>
      <c r="AE34" s="15"/>
      <c r="AF34" s="15"/>
      <c r="AG34" s="15"/>
      <c r="AH34" s="17"/>
      <c r="AI34" s="15"/>
      <c r="AJ34" s="6"/>
      <c r="AK34" s="18"/>
      <c r="AL34" s="6"/>
      <c r="AM34" s="18"/>
    </row>
    <row r="35" spans="2:39" x14ac:dyDescent="0.35">
      <c r="B35" s="25"/>
      <c r="C35" s="36"/>
      <c r="E35" s="1"/>
      <c r="F35" s="1"/>
      <c r="G35" s="1"/>
      <c r="H35" s="20"/>
      <c r="I35" s="23"/>
      <c r="J35" s="10"/>
      <c r="K35" s="10"/>
      <c r="L35" s="21"/>
      <c r="M35" s="11"/>
      <c r="N35" s="22"/>
      <c r="O35" s="22"/>
      <c r="P35" s="11"/>
      <c r="Q35" s="13"/>
      <c r="R35" s="13"/>
      <c r="T35" s="15"/>
      <c r="U35" s="16"/>
      <c r="V35" s="17"/>
      <c r="W35" s="15"/>
      <c r="X35" s="6"/>
      <c r="Z35" s="6"/>
      <c r="AA35" s="18"/>
      <c r="AB35" s="19"/>
      <c r="AC35" s="18"/>
      <c r="AE35" s="15"/>
      <c r="AF35" s="15"/>
      <c r="AG35" s="15"/>
      <c r="AH35" s="17"/>
      <c r="AI35" s="15"/>
      <c r="AJ35" s="6"/>
      <c r="AK35" s="18"/>
      <c r="AL35" s="6"/>
      <c r="AM35" s="18"/>
    </row>
    <row r="36" spans="2:39" x14ac:dyDescent="0.35">
      <c r="B36" s="25"/>
      <c r="C36" s="36"/>
      <c r="E36" s="1"/>
      <c r="F36" s="1"/>
      <c r="G36" s="1"/>
      <c r="H36" s="20"/>
      <c r="I36" s="23"/>
      <c r="J36" s="10"/>
      <c r="K36" s="10"/>
      <c r="L36" s="21"/>
      <c r="M36" s="11"/>
      <c r="N36" s="22"/>
      <c r="O36" s="22"/>
      <c r="P36" s="11"/>
      <c r="Q36" s="13"/>
      <c r="R36" s="13"/>
      <c r="T36" s="15"/>
      <c r="U36" s="16"/>
      <c r="V36" s="17"/>
      <c r="W36" s="15"/>
      <c r="X36" s="6"/>
      <c r="Z36" s="6"/>
      <c r="AA36" s="18"/>
      <c r="AB36" s="19"/>
      <c r="AC36" s="18"/>
      <c r="AE36" s="15"/>
      <c r="AF36" s="15"/>
      <c r="AG36" s="15"/>
      <c r="AH36" s="17"/>
      <c r="AI36" s="15"/>
      <c r="AJ36" s="6"/>
      <c r="AK36" s="18"/>
      <c r="AL36" s="6"/>
      <c r="AM36" s="18"/>
    </row>
    <row r="37" spans="2:39" x14ac:dyDescent="0.35">
      <c r="B37" s="25"/>
      <c r="C37" s="36"/>
      <c r="E37" s="1"/>
      <c r="F37" s="1"/>
      <c r="G37" s="1"/>
      <c r="H37" s="20"/>
      <c r="I37" s="23"/>
      <c r="J37" s="10"/>
      <c r="K37" s="10"/>
      <c r="L37" s="21"/>
      <c r="M37" s="11"/>
      <c r="N37" s="22"/>
      <c r="O37" s="22"/>
      <c r="P37" s="11"/>
      <c r="Q37" s="13"/>
      <c r="R37" s="13"/>
      <c r="T37" s="15"/>
      <c r="U37" s="16"/>
      <c r="V37" s="17"/>
      <c r="W37" s="15"/>
      <c r="X37" s="6"/>
      <c r="Z37" s="6"/>
      <c r="AA37" s="18"/>
      <c r="AB37" s="19"/>
      <c r="AC37" s="18"/>
      <c r="AE37" s="15"/>
      <c r="AF37" s="15"/>
      <c r="AG37" s="15"/>
      <c r="AH37" s="17"/>
      <c r="AI37" s="15"/>
      <c r="AJ37" s="6"/>
      <c r="AK37" s="18"/>
      <c r="AL37" s="6"/>
      <c r="AM37" s="18"/>
    </row>
    <row r="38" spans="2:39" x14ac:dyDescent="0.35">
      <c r="B38" s="25"/>
      <c r="C38" s="36"/>
      <c r="E38" s="1"/>
      <c r="F38" s="1"/>
      <c r="G38" s="1"/>
      <c r="H38" s="20"/>
      <c r="I38" s="23"/>
      <c r="J38" s="10"/>
      <c r="K38" s="10"/>
      <c r="L38" s="21"/>
      <c r="M38" s="11"/>
      <c r="N38" s="22"/>
      <c r="O38" s="22"/>
      <c r="P38" s="11"/>
      <c r="Q38" s="13"/>
      <c r="R38" s="13"/>
      <c r="T38" s="15"/>
      <c r="U38" s="16"/>
      <c r="V38" s="17"/>
      <c r="W38" s="15"/>
      <c r="X38" s="6"/>
      <c r="Z38" s="6"/>
      <c r="AA38" s="18"/>
      <c r="AB38" s="19"/>
      <c r="AC38" s="18"/>
      <c r="AE38" s="15"/>
      <c r="AF38" s="15"/>
      <c r="AG38" s="15"/>
      <c r="AH38" s="17"/>
      <c r="AI38" s="15"/>
      <c r="AJ38" s="6"/>
      <c r="AK38" s="18"/>
      <c r="AL38" s="6"/>
      <c r="AM38" s="18"/>
    </row>
    <row r="39" spans="2:39" x14ac:dyDescent="0.35">
      <c r="B39" s="25"/>
      <c r="C39" s="36"/>
      <c r="E39" s="1"/>
      <c r="F39" s="1"/>
      <c r="G39" s="1"/>
      <c r="H39" s="20"/>
      <c r="I39" s="23"/>
      <c r="J39" s="10"/>
      <c r="K39" s="10"/>
      <c r="L39" s="21"/>
      <c r="M39" s="11"/>
      <c r="N39" s="22"/>
      <c r="O39" s="22"/>
      <c r="P39" s="11"/>
      <c r="Q39" s="13"/>
      <c r="R39" s="13"/>
      <c r="T39" s="15"/>
      <c r="U39" s="16"/>
      <c r="V39" s="17"/>
      <c r="W39" s="15"/>
      <c r="X39" s="6"/>
      <c r="Z39" s="6"/>
      <c r="AA39" s="18"/>
      <c r="AB39" s="19"/>
      <c r="AC39" s="18"/>
      <c r="AE39" s="15"/>
      <c r="AF39" s="15"/>
      <c r="AG39" s="15"/>
      <c r="AH39" s="17"/>
      <c r="AI39" s="15"/>
      <c r="AJ39" s="6"/>
      <c r="AK39" s="18"/>
      <c r="AL39" s="6"/>
      <c r="AM39" s="18"/>
    </row>
    <row r="40" spans="2:39" x14ac:dyDescent="0.35">
      <c r="B40" s="25"/>
      <c r="C40" s="36"/>
      <c r="E40" s="1"/>
      <c r="F40" s="1"/>
      <c r="G40" s="1"/>
      <c r="H40" s="20"/>
      <c r="I40" s="23"/>
      <c r="J40" s="10"/>
      <c r="K40" s="10"/>
      <c r="L40" s="21"/>
      <c r="M40" s="11"/>
      <c r="N40" s="22"/>
      <c r="O40" s="22"/>
      <c r="P40" s="11"/>
      <c r="Q40" s="13"/>
      <c r="R40" s="13"/>
      <c r="T40" s="15"/>
      <c r="U40" s="16"/>
      <c r="V40" s="17"/>
      <c r="W40" s="15"/>
      <c r="X40" s="6"/>
      <c r="Z40" s="6"/>
      <c r="AA40" s="18"/>
      <c r="AB40" s="19"/>
      <c r="AC40" s="18"/>
      <c r="AE40" s="15"/>
      <c r="AF40" s="15"/>
      <c r="AG40" s="15"/>
      <c r="AH40" s="17"/>
      <c r="AI40" s="15"/>
      <c r="AJ40" s="6"/>
      <c r="AK40" s="18"/>
      <c r="AL40" s="6"/>
      <c r="AM40" s="18"/>
    </row>
    <row r="41" spans="2:39" x14ac:dyDescent="0.35">
      <c r="B41" s="25"/>
      <c r="C41" s="36"/>
      <c r="E41" s="1"/>
      <c r="F41" s="1"/>
      <c r="G41" s="1"/>
      <c r="H41" s="20"/>
      <c r="I41" s="23"/>
      <c r="J41" s="10"/>
      <c r="K41" s="10"/>
      <c r="L41" s="21"/>
      <c r="M41" s="11"/>
      <c r="N41" s="22"/>
      <c r="O41" s="22"/>
      <c r="P41" s="11"/>
      <c r="Q41" s="13"/>
      <c r="R41" s="13"/>
      <c r="T41" s="15"/>
      <c r="U41" s="16"/>
      <c r="V41" s="17"/>
      <c r="W41" s="15"/>
      <c r="X41" s="6"/>
      <c r="Z41" s="6"/>
      <c r="AA41" s="18"/>
      <c r="AB41" s="19"/>
      <c r="AC41" s="18"/>
      <c r="AE41" s="15"/>
      <c r="AF41" s="15"/>
      <c r="AG41" s="15"/>
      <c r="AH41" s="17"/>
      <c r="AI41" s="15"/>
      <c r="AJ41" s="6"/>
      <c r="AK41" s="18"/>
      <c r="AL41" s="6"/>
      <c r="AM41" s="18"/>
    </row>
    <row r="42" spans="2:39" x14ac:dyDescent="0.35">
      <c r="B42" s="25"/>
      <c r="C42" s="36"/>
      <c r="E42" s="1"/>
      <c r="F42" s="1"/>
      <c r="G42" s="1"/>
      <c r="H42" s="20"/>
      <c r="I42" s="23"/>
      <c r="J42" s="10"/>
      <c r="K42" s="10"/>
      <c r="L42" s="21"/>
      <c r="M42" s="11"/>
      <c r="N42" s="22"/>
      <c r="O42" s="22"/>
      <c r="P42" s="11"/>
      <c r="Q42" s="13"/>
      <c r="R42" s="13"/>
      <c r="T42" s="15"/>
      <c r="U42" s="16"/>
      <c r="V42" s="17"/>
      <c r="W42" s="15"/>
      <c r="X42" s="6"/>
      <c r="Z42" s="6"/>
      <c r="AA42" s="18"/>
      <c r="AB42" s="19"/>
      <c r="AC42" s="18"/>
      <c r="AE42" s="15"/>
      <c r="AF42" s="15"/>
      <c r="AG42" s="15"/>
      <c r="AH42" s="17"/>
      <c r="AI42" s="15"/>
      <c r="AJ42" s="6"/>
      <c r="AK42" s="18"/>
      <c r="AL42" s="6"/>
      <c r="AM42" s="18"/>
    </row>
    <row r="43" spans="2:39" x14ac:dyDescent="0.35">
      <c r="B43" s="25"/>
      <c r="C43" s="36"/>
      <c r="E43" s="1"/>
      <c r="F43" s="1"/>
      <c r="G43" s="1"/>
      <c r="H43" s="20"/>
      <c r="I43" s="23"/>
      <c r="J43" s="10"/>
      <c r="K43" s="10"/>
      <c r="L43" s="21"/>
      <c r="M43" s="11"/>
      <c r="N43" s="22"/>
      <c r="O43" s="22"/>
      <c r="P43" s="11"/>
      <c r="Q43" s="13"/>
      <c r="R43" s="13"/>
      <c r="T43" s="15"/>
      <c r="U43" s="16"/>
      <c r="V43" s="17"/>
      <c r="W43" s="15"/>
      <c r="X43" s="6"/>
      <c r="Z43" s="6"/>
      <c r="AA43" s="18"/>
      <c r="AB43" s="19"/>
      <c r="AC43" s="18"/>
      <c r="AE43" s="15"/>
      <c r="AF43" s="15"/>
      <c r="AG43" s="15"/>
      <c r="AH43" s="17"/>
      <c r="AI43" s="15"/>
      <c r="AJ43" s="6"/>
      <c r="AK43" s="18"/>
      <c r="AL43" s="6"/>
      <c r="AM43" s="18"/>
    </row>
    <row r="44" spans="2:39" x14ac:dyDescent="0.35">
      <c r="B44" s="25"/>
      <c r="C44" s="36"/>
      <c r="E44" s="1"/>
      <c r="F44" s="1"/>
      <c r="G44" s="1"/>
      <c r="H44" s="20"/>
      <c r="I44" s="23"/>
      <c r="J44" s="10"/>
      <c r="K44" s="10"/>
      <c r="L44" s="21"/>
      <c r="M44" s="11"/>
      <c r="N44" s="22"/>
      <c r="O44" s="22"/>
      <c r="P44" s="11"/>
      <c r="Q44" s="13"/>
      <c r="R44" s="13"/>
      <c r="T44" s="15"/>
      <c r="U44" s="16"/>
      <c r="V44" s="17"/>
      <c r="W44" s="15"/>
      <c r="X44" s="6"/>
      <c r="Z44" s="6"/>
      <c r="AA44" s="18"/>
      <c r="AB44" s="19"/>
      <c r="AC44" s="18"/>
      <c r="AE44" s="15"/>
      <c r="AF44" s="15"/>
      <c r="AG44" s="15"/>
      <c r="AH44" s="17"/>
      <c r="AI44" s="15"/>
      <c r="AJ44" s="6"/>
      <c r="AK44" s="18"/>
      <c r="AL44" s="6"/>
      <c r="AM44" s="18"/>
    </row>
    <row r="45" spans="2:39" x14ac:dyDescent="0.35">
      <c r="B45" s="25"/>
      <c r="C45" s="36"/>
      <c r="E45" s="1"/>
      <c r="F45" s="1"/>
      <c r="G45" s="1"/>
      <c r="H45" s="20"/>
      <c r="I45" s="23"/>
      <c r="J45" s="10"/>
      <c r="K45" s="10"/>
      <c r="L45" s="21"/>
      <c r="M45" s="11"/>
      <c r="N45" s="22"/>
      <c r="O45" s="22"/>
      <c r="P45" s="11"/>
      <c r="Q45" s="13"/>
      <c r="R45" s="13"/>
      <c r="T45" s="15"/>
      <c r="U45" s="16"/>
      <c r="V45" s="17"/>
      <c r="W45" s="15"/>
      <c r="X45" s="6"/>
      <c r="Z45" s="6"/>
      <c r="AA45" s="18"/>
      <c r="AB45" s="19"/>
      <c r="AC45" s="18"/>
      <c r="AE45" s="15"/>
      <c r="AF45" s="15"/>
      <c r="AG45" s="15"/>
      <c r="AH45" s="17"/>
      <c r="AI45" s="15"/>
      <c r="AJ45" s="6"/>
      <c r="AK45" s="18"/>
      <c r="AL45" s="6"/>
      <c r="AM45" s="18"/>
    </row>
    <row r="46" spans="2:39" x14ac:dyDescent="0.35">
      <c r="B46" s="25"/>
      <c r="C46" s="36"/>
      <c r="E46" s="1"/>
      <c r="F46" s="1"/>
      <c r="G46" s="1"/>
      <c r="H46" s="20"/>
      <c r="I46" s="23"/>
      <c r="J46" s="10"/>
      <c r="K46" s="10"/>
      <c r="L46" s="21"/>
      <c r="M46" s="11"/>
      <c r="N46" s="22"/>
      <c r="O46" s="22"/>
      <c r="P46" s="11"/>
      <c r="Q46" s="13"/>
      <c r="R46" s="13"/>
      <c r="T46" s="15"/>
      <c r="U46" s="16"/>
      <c r="V46" s="17"/>
      <c r="W46" s="15"/>
      <c r="X46" s="6"/>
      <c r="Z46" s="6"/>
      <c r="AA46" s="18"/>
      <c r="AB46" s="19"/>
      <c r="AC46" s="18"/>
      <c r="AE46" s="15"/>
      <c r="AF46" s="15"/>
      <c r="AG46" s="15"/>
      <c r="AH46" s="17"/>
      <c r="AI46" s="15"/>
      <c r="AJ46" s="6"/>
      <c r="AK46" s="18"/>
      <c r="AL46" s="6"/>
      <c r="AM46" s="18"/>
    </row>
    <row r="47" spans="2:39" x14ac:dyDescent="0.35">
      <c r="B47" s="25"/>
      <c r="C47" s="36"/>
      <c r="E47" s="1"/>
      <c r="F47" s="1"/>
      <c r="G47" s="1"/>
      <c r="H47" s="20"/>
      <c r="I47" s="23"/>
      <c r="J47" s="10"/>
      <c r="K47" s="10"/>
      <c r="L47" s="21"/>
      <c r="M47" s="11"/>
      <c r="N47" s="22"/>
      <c r="O47" s="22"/>
      <c r="P47" s="11"/>
      <c r="Q47" s="13"/>
      <c r="R47" s="13"/>
      <c r="T47" s="15"/>
      <c r="U47" s="16"/>
      <c r="V47" s="17"/>
      <c r="W47" s="15"/>
      <c r="X47" s="6"/>
      <c r="Z47" s="6"/>
      <c r="AA47" s="18"/>
      <c r="AB47" s="19"/>
      <c r="AC47" s="18"/>
      <c r="AE47" s="15"/>
      <c r="AF47" s="15"/>
      <c r="AG47" s="15"/>
      <c r="AH47" s="17"/>
      <c r="AI47" s="15"/>
      <c r="AJ47" s="6"/>
      <c r="AK47" s="18"/>
      <c r="AL47" s="6"/>
      <c r="AM47" s="18"/>
    </row>
    <row r="48" spans="2:39" x14ac:dyDescent="0.35">
      <c r="B48" s="25"/>
      <c r="C48" s="36"/>
      <c r="E48" s="1"/>
      <c r="F48" s="1"/>
      <c r="G48" s="1"/>
      <c r="H48" s="20"/>
      <c r="I48" s="23"/>
      <c r="J48" s="10"/>
      <c r="K48" s="10"/>
      <c r="L48" s="21"/>
      <c r="M48" s="11"/>
      <c r="N48" s="22"/>
      <c r="O48" s="22"/>
      <c r="P48" s="11"/>
      <c r="Q48" s="13"/>
      <c r="R48" s="13"/>
      <c r="T48" s="15"/>
      <c r="U48" s="16"/>
      <c r="V48" s="17"/>
      <c r="W48" s="15"/>
      <c r="X48" s="6"/>
      <c r="Z48" s="6"/>
      <c r="AA48" s="18"/>
      <c r="AB48" s="19"/>
      <c r="AC48" s="18"/>
      <c r="AE48" s="15"/>
      <c r="AF48" s="15"/>
      <c r="AG48" s="15"/>
      <c r="AH48" s="17"/>
      <c r="AI48" s="15"/>
      <c r="AJ48" s="6"/>
      <c r="AK48" s="18"/>
      <c r="AL48" s="6"/>
      <c r="AM48" s="18"/>
    </row>
    <row r="49" spans="2:39" x14ac:dyDescent="0.35">
      <c r="B49" s="25"/>
      <c r="C49" s="36"/>
      <c r="E49" s="1"/>
      <c r="F49" s="1"/>
      <c r="G49" s="1"/>
      <c r="H49" s="20"/>
      <c r="I49" s="23"/>
      <c r="J49" s="10"/>
      <c r="K49" s="10"/>
      <c r="L49" s="21"/>
      <c r="M49" s="11"/>
      <c r="N49" s="22"/>
      <c r="O49" s="22"/>
      <c r="P49" s="11"/>
      <c r="Q49" s="13"/>
      <c r="R49" s="13"/>
      <c r="T49" s="15"/>
      <c r="U49" s="16"/>
      <c r="V49" s="17"/>
      <c r="W49" s="15"/>
      <c r="X49" s="6"/>
      <c r="Z49" s="6"/>
      <c r="AA49" s="18"/>
      <c r="AB49" s="19"/>
      <c r="AC49" s="18"/>
      <c r="AE49" s="15"/>
      <c r="AF49" s="15"/>
      <c r="AG49" s="15"/>
      <c r="AH49" s="17"/>
      <c r="AI49" s="15"/>
      <c r="AJ49" s="6"/>
      <c r="AK49" s="18"/>
      <c r="AL49" s="6"/>
      <c r="AM49" s="18"/>
    </row>
    <row r="50" spans="2:39" x14ac:dyDescent="0.35">
      <c r="B50" s="25"/>
      <c r="C50" s="36"/>
      <c r="E50" s="1"/>
      <c r="F50" s="1"/>
      <c r="G50" s="1"/>
      <c r="H50" s="20"/>
      <c r="I50" s="23"/>
      <c r="J50" s="10"/>
      <c r="K50" s="10"/>
      <c r="L50" s="21"/>
      <c r="M50" s="11"/>
      <c r="N50" s="22"/>
      <c r="O50" s="22"/>
      <c r="P50" s="11"/>
      <c r="Q50" s="13"/>
      <c r="R50" s="13"/>
      <c r="T50" s="15"/>
      <c r="U50" s="16"/>
      <c r="V50" s="17"/>
      <c r="W50" s="15"/>
      <c r="X50" s="6"/>
      <c r="Z50" s="6"/>
      <c r="AA50" s="18"/>
      <c r="AB50" s="19"/>
      <c r="AC50" s="18"/>
      <c r="AE50" s="15"/>
      <c r="AF50" s="15"/>
      <c r="AG50" s="15"/>
      <c r="AH50" s="17"/>
      <c r="AI50" s="15"/>
      <c r="AJ50" s="6"/>
      <c r="AK50" s="18"/>
      <c r="AL50" s="6"/>
      <c r="AM50" s="18"/>
    </row>
    <row r="51" spans="2:39" x14ac:dyDescent="0.35">
      <c r="B51" s="25"/>
      <c r="C51" s="36"/>
      <c r="E51" s="1"/>
      <c r="F51" s="1"/>
      <c r="G51" s="1"/>
      <c r="H51" s="20"/>
      <c r="I51" s="23"/>
      <c r="J51" s="10"/>
      <c r="K51" s="10"/>
      <c r="L51" s="21"/>
      <c r="M51" s="11"/>
      <c r="N51" s="22"/>
      <c r="O51" s="22"/>
      <c r="P51" s="11"/>
      <c r="Q51" s="13"/>
      <c r="R51" s="13"/>
      <c r="T51" s="15"/>
      <c r="U51" s="16"/>
      <c r="V51" s="17"/>
      <c r="W51" s="15"/>
      <c r="X51" s="6"/>
      <c r="Z51" s="6"/>
      <c r="AA51" s="18"/>
      <c r="AB51" s="19"/>
      <c r="AC51" s="18"/>
      <c r="AE51" s="15"/>
      <c r="AF51" s="15"/>
      <c r="AG51" s="15"/>
      <c r="AH51" s="17"/>
      <c r="AI51" s="15"/>
      <c r="AJ51" s="6"/>
      <c r="AK51" s="18"/>
      <c r="AL51" s="6"/>
      <c r="AM51" s="18"/>
    </row>
    <row r="52" spans="2:39" x14ac:dyDescent="0.35">
      <c r="B52" s="25"/>
      <c r="C52" s="36"/>
      <c r="E52" s="1"/>
      <c r="F52" s="1"/>
      <c r="G52" s="1"/>
      <c r="H52" s="20"/>
      <c r="I52" s="23"/>
      <c r="J52" s="10"/>
      <c r="K52" s="10"/>
      <c r="L52" s="21"/>
      <c r="M52" s="11"/>
      <c r="N52" s="22"/>
      <c r="O52" s="22"/>
      <c r="P52" s="11"/>
      <c r="Q52" s="13"/>
      <c r="R52" s="13"/>
      <c r="T52" s="15"/>
      <c r="U52" s="16"/>
      <c r="V52" s="17"/>
      <c r="W52" s="15"/>
      <c r="X52" s="6"/>
      <c r="Z52" s="6"/>
      <c r="AA52" s="18"/>
      <c r="AB52" s="19"/>
      <c r="AC52" s="18"/>
      <c r="AE52" s="15"/>
      <c r="AF52" s="15"/>
      <c r="AG52" s="15"/>
      <c r="AH52" s="17"/>
      <c r="AI52" s="15"/>
      <c r="AJ52" s="6"/>
      <c r="AK52" s="18"/>
      <c r="AL52" s="6"/>
      <c r="AM52" s="18"/>
    </row>
    <row r="53" spans="2:39" x14ac:dyDescent="0.35">
      <c r="B53" s="25"/>
      <c r="C53" s="36"/>
      <c r="E53" s="1"/>
      <c r="F53" s="1"/>
      <c r="G53" s="1"/>
      <c r="H53" s="20"/>
      <c r="I53" s="23"/>
      <c r="J53" s="10"/>
      <c r="K53" s="10"/>
      <c r="L53" s="21"/>
      <c r="M53" s="11"/>
      <c r="N53" s="22"/>
      <c r="O53" s="22"/>
      <c r="P53" s="11"/>
      <c r="Q53" s="13"/>
      <c r="R53" s="13"/>
      <c r="T53" s="15"/>
      <c r="U53" s="16"/>
      <c r="V53" s="17"/>
      <c r="W53" s="15"/>
      <c r="X53" s="6"/>
      <c r="Z53" s="6"/>
      <c r="AA53" s="18"/>
      <c r="AB53" s="19"/>
      <c r="AC53" s="18"/>
      <c r="AE53" s="15"/>
      <c r="AF53" s="15"/>
      <c r="AG53" s="15"/>
      <c r="AH53" s="17"/>
      <c r="AI53" s="15"/>
      <c r="AJ53" s="6"/>
      <c r="AK53" s="18"/>
      <c r="AL53" s="6"/>
      <c r="AM53" s="18"/>
    </row>
    <row r="54" spans="2:39" x14ac:dyDescent="0.35">
      <c r="B54" s="25"/>
      <c r="C54" s="36"/>
      <c r="E54" s="1"/>
      <c r="F54" s="1"/>
      <c r="G54" s="1"/>
      <c r="H54" s="20"/>
      <c r="I54" s="23"/>
      <c r="J54" s="10"/>
      <c r="K54" s="10"/>
      <c r="L54" s="21"/>
      <c r="M54" s="11"/>
      <c r="N54" s="22"/>
      <c r="O54" s="22"/>
      <c r="P54" s="11"/>
      <c r="Q54" s="13"/>
      <c r="R54" s="13"/>
      <c r="T54" s="15"/>
      <c r="U54" s="16"/>
      <c r="V54" s="17"/>
      <c r="W54" s="15"/>
      <c r="X54" s="6"/>
      <c r="Z54" s="6"/>
      <c r="AA54" s="18"/>
      <c r="AB54" s="19"/>
      <c r="AC54" s="18"/>
      <c r="AE54" s="15"/>
      <c r="AF54" s="15"/>
      <c r="AG54" s="15"/>
      <c r="AH54" s="17"/>
      <c r="AI54" s="15"/>
      <c r="AJ54" s="6"/>
      <c r="AK54" s="18"/>
      <c r="AL54" s="6"/>
      <c r="AM54" s="18"/>
    </row>
    <row r="55" spans="2:39" x14ac:dyDescent="0.35">
      <c r="B55" s="25"/>
      <c r="C55" s="36"/>
      <c r="E55" s="1"/>
      <c r="F55" s="1"/>
      <c r="G55" s="1"/>
      <c r="H55" s="20"/>
      <c r="I55" s="23"/>
      <c r="J55" s="10"/>
      <c r="K55" s="10"/>
      <c r="L55" s="21"/>
      <c r="M55" s="11"/>
      <c r="N55" s="22"/>
      <c r="O55" s="22"/>
      <c r="P55" s="11"/>
      <c r="Q55" s="13"/>
      <c r="R55" s="13"/>
      <c r="T55" s="15"/>
      <c r="U55" s="16"/>
      <c r="V55" s="17"/>
      <c r="W55" s="15"/>
      <c r="X55" s="6"/>
      <c r="Z55" s="6"/>
      <c r="AA55" s="18"/>
      <c r="AB55" s="19"/>
      <c r="AC55" s="18"/>
      <c r="AE55" s="15"/>
      <c r="AF55" s="15"/>
      <c r="AG55" s="15"/>
      <c r="AH55" s="17"/>
      <c r="AI55" s="15"/>
      <c r="AJ55" s="6"/>
      <c r="AK55" s="18"/>
      <c r="AL55" s="6"/>
      <c r="AM55" s="18"/>
    </row>
    <row r="56" spans="2:39" x14ac:dyDescent="0.35">
      <c r="B56" s="25"/>
      <c r="C56" s="36"/>
      <c r="E56" s="1"/>
      <c r="F56" s="1"/>
      <c r="G56" s="1"/>
      <c r="H56" s="20"/>
      <c r="I56" s="23"/>
      <c r="J56" s="10"/>
      <c r="K56" s="10"/>
      <c r="L56" s="21"/>
      <c r="M56" s="11"/>
      <c r="N56" s="22"/>
      <c r="O56" s="22"/>
      <c r="P56" s="11"/>
      <c r="Q56" s="13"/>
      <c r="R56" s="13"/>
      <c r="T56" s="15"/>
      <c r="U56" s="16"/>
      <c r="V56" s="17"/>
      <c r="W56" s="15"/>
      <c r="X56" s="6"/>
      <c r="Z56" s="6"/>
      <c r="AA56" s="18"/>
      <c r="AB56" s="19"/>
      <c r="AC56" s="18"/>
      <c r="AE56" s="15"/>
      <c r="AF56" s="15"/>
      <c r="AG56" s="15"/>
      <c r="AH56" s="17"/>
      <c r="AI56" s="15"/>
      <c r="AJ56" s="6"/>
      <c r="AK56" s="18"/>
      <c r="AL56" s="6"/>
      <c r="AM56" s="18"/>
    </row>
    <row r="57" spans="2:39" x14ac:dyDescent="0.35">
      <c r="B57" s="25"/>
      <c r="C57" s="36"/>
      <c r="E57" s="1"/>
      <c r="F57" s="1"/>
      <c r="G57" s="1"/>
      <c r="H57" s="20"/>
      <c r="I57" s="23"/>
      <c r="J57" s="10"/>
      <c r="K57" s="10"/>
      <c r="L57" s="21"/>
      <c r="M57" s="11"/>
      <c r="N57" s="22"/>
      <c r="O57" s="22"/>
      <c r="P57" s="11"/>
      <c r="Q57" s="13"/>
      <c r="R57" s="13"/>
      <c r="T57" s="15"/>
      <c r="U57" s="16"/>
      <c r="V57" s="17"/>
      <c r="W57" s="15"/>
      <c r="X57" s="6"/>
      <c r="Z57" s="6"/>
      <c r="AA57" s="18"/>
      <c r="AB57" s="19"/>
      <c r="AC57" s="18"/>
      <c r="AE57" s="15"/>
      <c r="AF57" s="15"/>
      <c r="AG57" s="15"/>
      <c r="AH57" s="17"/>
      <c r="AI57" s="15"/>
      <c r="AJ57" s="6"/>
      <c r="AK57" s="18"/>
      <c r="AL57" s="6"/>
      <c r="AM57" s="18"/>
    </row>
    <row r="58" spans="2:39" x14ac:dyDescent="0.35">
      <c r="B58" s="25"/>
      <c r="C58" s="36"/>
      <c r="E58" s="1"/>
      <c r="F58" s="1"/>
      <c r="G58" s="1"/>
      <c r="H58" s="20"/>
      <c r="I58" s="23"/>
      <c r="J58" s="10"/>
      <c r="K58" s="10"/>
      <c r="L58" s="21"/>
      <c r="M58" s="11"/>
      <c r="N58" s="22"/>
      <c r="O58" s="22"/>
      <c r="P58" s="11"/>
      <c r="Q58" s="13"/>
      <c r="R58" s="13"/>
      <c r="T58" s="15"/>
      <c r="U58" s="16"/>
      <c r="V58" s="17"/>
      <c r="W58" s="15"/>
      <c r="X58" s="6"/>
      <c r="Z58" s="6"/>
      <c r="AA58" s="18"/>
      <c r="AB58" s="19"/>
      <c r="AC58" s="18"/>
      <c r="AE58" s="15"/>
      <c r="AF58" s="15"/>
      <c r="AG58" s="15"/>
      <c r="AH58" s="17"/>
      <c r="AI58" s="15"/>
      <c r="AJ58" s="6"/>
      <c r="AK58" s="18"/>
      <c r="AL58" s="6"/>
      <c r="AM58" s="18"/>
    </row>
    <row r="59" spans="2:39" x14ac:dyDescent="0.35">
      <c r="B59" s="25"/>
      <c r="C59" s="36"/>
      <c r="E59" s="1"/>
      <c r="F59" s="1"/>
      <c r="G59" s="1"/>
      <c r="H59" s="20"/>
      <c r="I59" s="23"/>
      <c r="J59" s="10"/>
      <c r="K59" s="10"/>
      <c r="L59" s="21"/>
      <c r="M59" s="11"/>
      <c r="N59" s="22"/>
      <c r="O59" s="22"/>
      <c r="P59" s="11"/>
      <c r="Q59" s="13"/>
      <c r="R59" s="13"/>
      <c r="T59" s="15"/>
      <c r="U59" s="16"/>
      <c r="V59" s="17"/>
      <c r="W59" s="15"/>
      <c r="X59" s="6"/>
      <c r="Z59" s="6"/>
      <c r="AA59" s="18"/>
      <c r="AB59" s="19"/>
      <c r="AC59" s="18"/>
      <c r="AE59" s="15"/>
      <c r="AF59" s="15"/>
      <c r="AG59" s="15"/>
      <c r="AH59" s="17"/>
      <c r="AI59" s="15"/>
      <c r="AJ59" s="6"/>
      <c r="AK59" s="18"/>
      <c r="AL59" s="6"/>
      <c r="AM59" s="18"/>
    </row>
    <row r="60" spans="2:39" x14ac:dyDescent="0.35">
      <c r="B60" s="25"/>
      <c r="C60" s="36"/>
      <c r="E60" s="1"/>
      <c r="F60" s="1"/>
      <c r="G60" s="1"/>
      <c r="H60" s="20"/>
      <c r="I60" s="23"/>
      <c r="J60" s="10"/>
      <c r="K60" s="10"/>
      <c r="L60" s="21"/>
      <c r="M60" s="11"/>
      <c r="N60" s="22"/>
      <c r="O60" s="22"/>
      <c r="P60" s="11"/>
      <c r="Q60" s="13"/>
      <c r="R60" s="13"/>
      <c r="T60" s="15"/>
      <c r="U60" s="16"/>
      <c r="V60" s="17"/>
      <c r="W60" s="15"/>
      <c r="X60" s="6"/>
      <c r="Z60" s="6"/>
      <c r="AA60" s="18"/>
      <c r="AB60" s="19"/>
      <c r="AC60" s="18"/>
      <c r="AE60" s="15"/>
      <c r="AF60" s="15"/>
      <c r="AG60" s="15"/>
      <c r="AH60" s="17"/>
      <c r="AI60" s="15"/>
      <c r="AJ60" s="6"/>
      <c r="AK60" s="18"/>
      <c r="AL60" s="6"/>
      <c r="AM60" s="18"/>
    </row>
    <row r="61" spans="2:39" x14ac:dyDescent="0.35">
      <c r="B61" s="25"/>
      <c r="C61" s="36"/>
      <c r="E61" s="1"/>
      <c r="F61" s="1"/>
      <c r="G61" s="1"/>
      <c r="H61" s="20"/>
      <c r="I61" s="23"/>
      <c r="J61" s="10"/>
      <c r="K61" s="10"/>
      <c r="L61" s="21"/>
      <c r="M61" s="11"/>
      <c r="N61" s="22"/>
      <c r="O61" s="22"/>
      <c r="P61" s="11"/>
      <c r="Q61" s="13"/>
      <c r="R61" s="13"/>
      <c r="T61" s="15"/>
      <c r="U61" s="16"/>
      <c r="V61" s="17"/>
      <c r="W61" s="15"/>
      <c r="X61" s="6"/>
      <c r="Z61" s="6"/>
      <c r="AA61" s="18"/>
      <c r="AB61" s="19"/>
      <c r="AC61" s="18"/>
      <c r="AE61" s="15"/>
      <c r="AF61" s="15"/>
      <c r="AG61" s="15"/>
      <c r="AH61" s="17"/>
      <c r="AI61" s="15"/>
      <c r="AJ61" s="6"/>
      <c r="AK61" s="18"/>
      <c r="AL61" s="6"/>
      <c r="AM61" s="18"/>
    </row>
    <row r="62" spans="2:39" x14ac:dyDescent="0.35">
      <c r="B62" s="25"/>
      <c r="C62" s="36"/>
      <c r="E62" s="1"/>
      <c r="F62" s="1"/>
      <c r="G62" s="1"/>
      <c r="H62" s="20"/>
      <c r="I62" s="23"/>
      <c r="J62" s="10"/>
      <c r="K62" s="10"/>
      <c r="L62" s="21"/>
      <c r="M62" s="11"/>
      <c r="N62" s="22"/>
      <c r="O62" s="22"/>
      <c r="P62" s="11"/>
      <c r="Q62" s="13"/>
      <c r="R62" s="13"/>
      <c r="T62" s="15"/>
      <c r="U62" s="16"/>
      <c r="V62" s="17"/>
      <c r="W62" s="15"/>
      <c r="X62" s="6"/>
      <c r="Z62" s="6"/>
      <c r="AA62" s="18"/>
      <c r="AB62" s="19"/>
      <c r="AC62" s="18"/>
      <c r="AE62" s="15"/>
      <c r="AF62" s="15"/>
      <c r="AG62" s="15"/>
      <c r="AH62" s="17"/>
      <c r="AI62" s="15"/>
      <c r="AJ62" s="6"/>
      <c r="AK62" s="18"/>
      <c r="AL62" s="6"/>
      <c r="AM62" s="18"/>
    </row>
    <row r="63" spans="2:39" x14ac:dyDescent="0.35">
      <c r="B63" s="25"/>
      <c r="C63" s="36"/>
      <c r="E63" s="1"/>
      <c r="F63" s="1"/>
      <c r="G63" s="1"/>
      <c r="H63" s="20"/>
      <c r="I63" s="23"/>
      <c r="J63" s="10"/>
      <c r="K63" s="10"/>
      <c r="L63" s="21"/>
      <c r="M63" s="11"/>
      <c r="N63" s="22"/>
      <c r="O63" s="22"/>
      <c r="P63" s="11"/>
      <c r="Q63" s="13"/>
      <c r="R63" s="13"/>
      <c r="T63" s="15"/>
      <c r="U63" s="16"/>
      <c r="V63" s="17"/>
      <c r="W63" s="15"/>
      <c r="X63" s="6"/>
      <c r="Z63" s="6"/>
      <c r="AA63" s="18"/>
      <c r="AB63" s="19"/>
      <c r="AC63" s="18"/>
      <c r="AE63" s="15"/>
      <c r="AF63" s="15"/>
      <c r="AG63" s="15"/>
      <c r="AH63" s="17"/>
      <c r="AI63" s="15"/>
      <c r="AJ63" s="6"/>
      <c r="AK63" s="18"/>
      <c r="AL63" s="6"/>
      <c r="AM63" s="18"/>
    </row>
    <row r="64" spans="2:39" x14ac:dyDescent="0.35">
      <c r="B64" s="25"/>
      <c r="C64" s="36"/>
      <c r="E64" s="1"/>
      <c r="F64" s="1"/>
      <c r="G64" s="1"/>
      <c r="H64" s="20"/>
      <c r="I64" s="23"/>
      <c r="J64" s="10"/>
      <c r="K64" s="10"/>
      <c r="L64" s="21"/>
      <c r="M64" s="11"/>
      <c r="N64" s="22"/>
      <c r="O64" s="22"/>
      <c r="P64" s="11"/>
      <c r="Q64" s="13"/>
      <c r="R64" s="13"/>
      <c r="T64" s="15"/>
      <c r="U64" s="16"/>
      <c r="V64" s="17"/>
      <c r="W64" s="15"/>
      <c r="X64" s="6"/>
      <c r="Z64" s="6"/>
      <c r="AA64" s="18"/>
      <c r="AB64" s="19"/>
      <c r="AC64" s="18"/>
      <c r="AE64" s="15"/>
      <c r="AF64" s="15"/>
      <c r="AG64" s="15"/>
      <c r="AH64" s="17"/>
      <c r="AI64" s="15"/>
      <c r="AJ64" s="6"/>
      <c r="AK64" s="18"/>
      <c r="AL64" s="6"/>
      <c r="AM64" s="18"/>
    </row>
    <row r="65" spans="2:39" x14ac:dyDescent="0.35">
      <c r="B65" s="25"/>
      <c r="C65" s="36"/>
      <c r="E65" s="1"/>
      <c r="F65" s="1"/>
      <c r="G65" s="1"/>
      <c r="H65" s="20"/>
      <c r="I65" s="23"/>
      <c r="J65" s="10"/>
      <c r="K65" s="10"/>
      <c r="L65" s="21"/>
      <c r="M65" s="11"/>
      <c r="N65" s="22"/>
      <c r="O65" s="22"/>
      <c r="P65" s="11"/>
      <c r="Q65" s="13"/>
      <c r="R65" s="13"/>
      <c r="T65" s="15"/>
      <c r="U65" s="16"/>
      <c r="V65" s="17"/>
      <c r="W65" s="15"/>
      <c r="X65" s="6"/>
      <c r="Z65" s="6"/>
      <c r="AA65" s="18"/>
      <c r="AB65" s="19"/>
      <c r="AC65" s="18"/>
      <c r="AE65" s="15"/>
      <c r="AF65" s="15"/>
      <c r="AG65" s="15"/>
      <c r="AH65" s="17"/>
      <c r="AI65" s="15"/>
      <c r="AJ65" s="6"/>
      <c r="AK65" s="18"/>
      <c r="AL65" s="6"/>
      <c r="AM65" s="18"/>
    </row>
    <row r="66" spans="2:39" x14ac:dyDescent="0.35">
      <c r="B66" s="25"/>
      <c r="C66" s="36"/>
      <c r="E66" s="1"/>
      <c r="F66" s="1"/>
      <c r="G66" s="1"/>
      <c r="H66" s="20"/>
      <c r="I66" s="23"/>
      <c r="J66" s="10"/>
      <c r="K66" s="10"/>
      <c r="L66" s="21"/>
      <c r="M66" s="11"/>
      <c r="N66" s="22"/>
      <c r="O66" s="22"/>
      <c r="P66" s="11"/>
      <c r="Q66" s="13"/>
      <c r="R66" s="13"/>
      <c r="T66" s="15"/>
      <c r="U66" s="16"/>
      <c r="V66" s="17"/>
      <c r="W66" s="15"/>
      <c r="X66" s="6"/>
      <c r="Z66" s="6"/>
      <c r="AA66" s="18"/>
      <c r="AB66" s="19"/>
      <c r="AC66" s="18"/>
      <c r="AE66" s="15"/>
      <c r="AF66" s="15"/>
      <c r="AG66" s="15"/>
      <c r="AH66" s="17"/>
      <c r="AI66" s="15"/>
      <c r="AJ66" s="6"/>
      <c r="AK66" s="18"/>
      <c r="AL66" s="6"/>
      <c r="AM66" s="18"/>
    </row>
    <row r="67" spans="2:39" x14ac:dyDescent="0.35">
      <c r="B67" s="25"/>
      <c r="C67" s="36"/>
      <c r="E67" s="1"/>
      <c r="F67" s="1"/>
      <c r="G67" s="1"/>
      <c r="H67" s="20"/>
      <c r="I67" s="23"/>
      <c r="J67" s="10"/>
      <c r="K67" s="10"/>
      <c r="L67" s="21"/>
      <c r="M67" s="11"/>
      <c r="N67" s="22"/>
      <c r="O67" s="22"/>
      <c r="P67" s="11"/>
      <c r="Q67" s="13"/>
      <c r="R67" s="13"/>
      <c r="T67" s="15"/>
      <c r="U67" s="16"/>
      <c r="V67" s="17"/>
      <c r="W67" s="15"/>
      <c r="X67" s="6"/>
      <c r="Z67" s="6"/>
      <c r="AA67" s="18"/>
      <c r="AB67" s="19"/>
      <c r="AC67" s="18"/>
      <c r="AE67" s="15"/>
      <c r="AF67" s="15"/>
      <c r="AG67" s="15"/>
      <c r="AH67" s="17"/>
      <c r="AI67" s="15"/>
      <c r="AJ67" s="6"/>
      <c r="AK67" s="18"/>
      <c r="AL67" s="6"/>
      <c r="AM67" s="18"/>
    </row>
    <row r="68" spans="2:39" x14ac:dyDescent="0.35">
      <c r="B68" s="25"/>
      <c r="C68" s="36"/>
      <c r="E68" s="1"/>
      <c r="F68" s="1"/>
      <c r="G68" s="1"/>
      <c r="H68" s="20"/>
      <c r="I68" s="23"/>
      <c r="J68" s="10"/>
      <c r="K68" s="10"/>
      <c r="L68" s="21"/>
      <c r="M68" s="11"/>
      <c r="N68" s="22"/>
      <c r="O68" s="22"/>
      <c r="P68" s="11"/>
      <c r="Q68" s="13"/>
      <c r="R68" s="13"/>
      <c r="T68" s="15"/>
      <c r="U68" s="16"/>
      <c r="V68" s="17"/>
      <c r="W68" s="15"/>
      <c r="X68" s="6"/>
      <c r="Z68" s="6"/>
      <c r="AA68" s="18"/>
      <c r="AB68" s="19"/>
      <c r="AC68" s="18"/>
      <c r="AE68" s="15"/>
      <c r="AF68" s="15"/>
      <c r="AG68" s="15"/>
      <c r="AH68" s="17"/>
      <c r="AI68" s="15"/>
      <c r="AJ68" s="6"/>
      <c r="AK68" s="18"/>
      <c r="AL68" s="6"/>
      <c r="AM68" s="18"/>
    </row>
    <row r="69" spans="2:39" x14ac:dyDescent="0.35">
      <c r="B69" s="25"/>
      <c r="C69" s="36"/>
      <c r="E69" s="1"/>
      <c r="F69" s="1"/>
      <c r="G69" s="1"/>
      <c r="H69" s="20"/>
      <c r="I69" s="23"/>
      <c r="J69" s="10"/>
      <c r="K69" s="10"/>
      <c r="L69" s="21"/>
      <c r="M69" s="11"/>
      <c r="N69" s="22"/>
      <c r="O69" s="22"/>
      <c r="P69" s="11"/>
      <c r="Q69" s="13"/>
      <c r="R69" s="13"/>
      <c r="T69" s="15"/>
      <c r="U69" s="16"/>
      <c r="V69" s="17"/>
      <c r="W69" s="15"/>
      <c r="X69" s="6"/>
      <c r="Z69" s="6"/>
      <c r="AA69" s="18"/>
      <c r="AB69" s="19"/>
      <c r="AC69" s="18"/>
      <c r="AE69" s="15"/>
      <c r="AF69" s="15"/>
      <c r="AG69" s="15"/>
      <c r="AH69" s="17"/>
      <c r="AI69" s="15"/>
      <c r="AJ69" s="6"/>
      <c r="AK69" s="18"/>
      <c r="AL69" s="6"/>
      <c r="AM69" s="18"/>
    </row>
    <row r="70" spans="2:39" x14ac:dyDescent="0.35">
      <c r="B70" s="25"/>
      <c r="C70" s="36"/>
      <c r="E70" s="1"/>
      <c r="F70" s="1"/>
      <c r="G70" s="1"/>
      <c r="H70" s="20"/>
      <c r="I70" s="23"/>
      <c r="J70" s="10"/>
      <c r="K70" s="10"/>
      <c r="L70" s="21"/>
      <c r="M70" s="11"/>
      <c r="N70" s="22"/>
      <c r="O70" s="22"/>
      <c r="P70" s="11"/>
      <c r="Q70" s="13"/>
      <c r="R70" s="13"/>
      <c r="T70" s="15"/>
      <c r="U70" s="16"/>
      <c r="V70" s="17"/>
      <c r="W70" s="15"/>
      <c r="X70" s="6"/>
      <c r="Z70" s="6"/>
      <c r="AA70" s="18"/>
      <c r="AB70" s="19"/>
      <c r="AC70" s="18"/>
      <c r="AE70" s="15"/>
      <c r="AF70" s="15"/>
      <c r="AG70" s="15"/>
      <c r="AH70" s="17"/>
      <c r="AI70" s="15"/>
      <c r="AJ70" s="6"/>
      <c r="AK70" s="18"/>
      <c r="AL70" s="6"/>
      <c r="AM70" s="18"/>
    </row>
  </sheetData>
  <mergeCells count="2">
    <mergeCell ref="S1:AA1"/>
    <mergeCell ref="AD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Calculation Sheet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Krishnan</dc:creator>
  <cp:lastModifiedBy>Hari Krishnan</cp:lastModifiedBy>
  <dcterms:created xsi:type="dcterms:W3CDTF">2021-08-26T15:17:54Z</dcterms:created>
  <dcterms:modified xsi:type="dcterms:W3CDTF">2021-08-27T06:53:12Z</dcterms:modified>
</cp:coreProperties>
</file>